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510" windowHeight="4440" activeTab="1"/>
  </bookViews>
  <sheets>
    <sheet name="BS" sheetId="1" r:id="rId1"/>
    <sheet name="Notes" sheetId="2" r:id="rId2"/>
  </sheets>
  <definedNames>
    <definedName name="_xlnm.Print_Area" localSheetId="1">'Notes'!$A$1:$L$420</definedName>
    <definedName name="_xlnm.Print_Titles" localSheetId="1">'Notes'!$1:$4</definedName>
  </definedNames>
  <calcPr fullCalcOnLoad="1"/>
</workbook>
</file>

<file path=xl/sharedStrings.xml><?xml version="1.0" encoding="utf-8"?>
<sst xmlns="http://schemas.openxmlformats.org/spreadsheetml/2006/main" count="501" uniqueCount="396">
  <si>
    <t>of RM750 million in exchange for the alienation of three (3) pieces of land ("Project Lands") in Selangor Darul Ehsan to Maxisegar.</t>
  </si>
  <si>
    <t>Consequently, Maxisegar intended to raise RM600.0 miillion Al-Bai' Bithaman Ajil Islamic Debts Securities to part finance the development costs</t>
  </si>
  <si>
    <t>and construction cost of the mixed development of the Project Lands and the development cost of the UNISEL.</t>
  </si>
  <si>
    <t>In this connection, Talam has sought the approval of the holders of the Bond to vary the gearing ratio of the Talam Group to exceed 1.5:1 as</t>
  </si>
  <si>
    <t>contained in Clause 11.1(c) of the trust Deed dated 31 October 2000 ("Proposed Variation").</t>
  </si>
  <si>
    <t>The proposed Variation required the approvals of the following:</t>
  </si>
  <si>
    <t>i.  Securities Commission ("SC"); which application was submitted on 8 August 2001. SC has approved vide its letter dated 5 September 2001; and</t>
  </si>
  <si>
    <t>107,650,000 Detachable Warrants 2000/2005 of Talam Corporation Berhad ("Warrants")</t>
  </si>
  <si>
    <t>contains an express provision for extension of the exercise period of the Warrants.</t>
  </si>
  <si>
    <t xml:space="preserve">The exercise price of the existing Warrants is RM1.00 and its exercise period is the period commencing from the date of issue of the rights to </t>
  </si>
  <si>
    <t>allotment of the Warrants of 9 November 2000 and ending five years later on 9 November 2005.</t>
  </si>
  <si>
    <t xml:space="preserve">On 5 September 2001, Talam had announced that Maxisegar Sdn Bhd ("Maxisegar") had executed legal document on 3 September 2001 to issue </t>
  </si>
  <si>
    <t xml:space="preserve">University Industry Selangor and the development and construction of three (3) pieces of development land alienated by the Selangor State </t>
  </si>
  <si>
    <t>The issuance of the BaIDS is subject to the following approvals:</t>
  </si>
  <si>
    <t xml:space="preserve">    Talam Group, which was obtained on 22 August 2001; and</t>
  </si>
  <si>
    <t>ii.  The holders of RM150 million nominal value of 5% secured serial bonds of Talam for the proposed variation to the gearing ratio of the</t>
  </si>
  <si>
    <t>i.   The approval of the SC, which was obtained vide its letter dated 7 September 2001;</t>
  </si>
  <si>
    <t>iii. the holders of Maxisegar's existing RM300 million Al-Bithaman Ajil Islamic Debt Securities for the proposed variation to the gearing ratio of</t>
  </si>
  <si>
    <t xml:space="preserve">    Maxisegar and the exclusion of the UNISEL Project Lands from their existing debenture, which was obtained on 23 August 2001.</t>
  </si>
  <si>
    <t>8.6)</t>
  </si>
  <si>
    <t>8.7)</t>
  </si>
  <si>
    <t>Proposed Disposal of Mid-Point Shopping Centre For A Consideration Of RM42.8 million ("Proposed Disposal")</t>
  </si>
  <si>
    <t xml:space="preserve">On 31 May 2000, Maxisegar Sdn Bhd entered into a conditional sale and purchase agreement with Intelbest Sdn Bhd ("the purchaser") for the </t>
  </si>
  <si>
    <t xml:space="preserve">Proposed Disposal to be satisfied in cash of RM12,800,000.00 and the balance by way of the vendor assuming debts of Talam or its subsidiaries </t>
  </si>
  <si>
    <t>amounting to RM30,000,000.00.</t>
  </si>
  <si>
    <t xml:space="preserve">On 11 July 2001, Maxisegar Sdn Bhd and the purchaser had entered into a Supplemental Agreement whereby both parties have mutually </t>
  </si>
  <si>
    <t>agreed that the balance purchase price of RM30,000,000.00 to be settled as follows:</t>
  </si>
  <si>
    <t>i.   the sum of RM10,000,000.00</t>
  </si>
  <si>
    <t>ii.  the absolute assignment of RM9,500,000.00 from a joint venture entitlement; and</t>
  </si>
  <si>
    <t>iii. RM10,500,000.00 in real properties.</t>
  </si>
  <si>
    <t>All conditions precedent in respect of the Proposed Disposal have been met as follows:</t>
  </si>
  <si>
    <t>The higher profit achieved this quarter is in tandem to the increase in turnover.</t>
  </si>
  <si>
    <t xml:space="preserve">The Group has successfully launched its new projects at Bukit Pandan, Bandar Seri Bukit Jalil, Saujana Damansara and Jalil Heights during the end of  </t>
  </si>
  <si>
    <t>2nd quarter and through the 3rd quarter.</t>
  </si>
  <si>
    <t>of land in Mukim Batang Kali and in Mukim Rasa, all in the District of Ulu Selangor ("the said Agreement").</t>
  </si>
  <si>
    <t>Pursuant to the said agreement, Maxisegar has paid a total  sum of RM42,071,200.00 to Silver Concept being 10% deposit and</t>
  </si>
  <si>
    <t>the second installment.</t>
  </si>
  <si>
    <t>On 29 December 1997, Maxisegar issued a Writ in the Kuala Lumpur High Court against Silver Concept  claiming the refund of</t>
  </si>
  <si>
    <t>RM42,071,200.00 paid to Silver Concept on the ground that the said agreement has been frustrated.</t>
  </si>
  <si>
    <t>Silver Concept has filed its defence and counter-claim.</t>
  </si>
  <si>
    <t xml:space="preserve">Judgement was delivered in favour of Silver Concept. Maxisegar has appealed against the said judgement and had applied </t>
  </si>
  <si>
    <t>for stay of execution pending the appeal. On 3 April 2001, the Court of Appeal has granted the stay of execution.</t>
  </si>
  <si>
    <t>The court has yet to fix the hearing date for the appeal.</t>
  </si>
  <si>
    <t xml:space="preserve">The Directors based on the advice by the Company's legal counsel on the point of law are confident that the Company will </t>
  </si>
  <si>
    <t>and ascertained damages which have been paid or to be paid by the Plaintiff's to the purchasers of  the Plaintiff's  development projects.</t>
  </si>
  <si>
    <t>The hearing date for the application to strike out TNB's counter claim has yet to be fixed.</t>
  </si>
  <si>
    <t>The Company has appointed Southern Investment Bank Berhad (formerly known as Perdana Merchant Bank Berhad) as the Independent Adviser</t>
  </si>
  <si>
    <t>There were no issuance and repayment of debt and equity securities, ESOS, share buy-backs, share cancellation, shares held as treasury</t>
  </si>
  <si>
    <t>shares and resale of treasury shares.</t>
  </si>
  <si>
    <t>RM77.4 million, RM146.6 million towards payment to contractors, RM21 million towards the interest servicing accounts,</t>
  </si>
  <si>
    <t>In response to the SC press release dated 28 August 2001, Talam had on 3 September 2001 announced that the Deed Poll dated 31 October 2000</t>
  </si>
  <si>
    <t>Proposed Issuance Of RM600 million Al-Bithaman Ajil Islamic Debt Securities ("BaIDS") by a wholly-owned subsidiary, Maxisegar Sdn Bhd</t>
  </si>
  <si>
    <t>succeed in its appeal.</t>
  </si>
  <si>
    <t>Tenaga Nasional Berhad ("TNB") for an aggregate amount of RM4,065,946.01 with costs and a  declaration that TNB shall pay liquidated</t>
  </si>
  <si>
    <t>The increase in turnover and decrease in profit is mainly due to higher billings from the Low Cost Apartments in Bandar Baru Ampang and</t>
  </si>
  <si>
    <t>%</t>
  </si>
  <si>
    <t xml:space="preserve">During the quarter under review, turnover increased 26.9% from RM141.6 million to RM179.7 million while </t>
  </si>
  <si>
    <t>profit before taxation increased by 11.4% from RM8.1 million to RM9 million this quarter.</t>
  </si>
  <si>
    <t>Material events subsequent to the period reported on, that have not been reflected in the financial statements.</t>
  </si>
  <si>
    <t>Talam Corporation Berhad (1120-H)</t>
  </si>
  <si>
    <t>Current</t>
  </si>
  <si>
    <t>Preceding Year</t>
  </si>
  <si>
    <t>Year</t>
  </si>
  <si>
    <t>Corresponding</t>
  </si>
  <si>
    <t>Quarter</t>
  </si>
  <si>
    <t>Period</t>
  </si>
  <si>
    <t>RM000</t>
  </si>
  <si>
    <t>a)</t>
  </si>
  <si>
    <t>b)</t>
  </si>
  <si>
    <t>c)</t>
  </si>
  <si>
    <t>d)</t>
  </si>
  <si>
    <t>e)</t>
  </si>
  <si>
    <t>Taxation</t>
  </si>
  <si>
    <t>Extraordinary items</t>
  </si>
  <si>
    <t>As at end</t>
  </si>
  <si>
    <t>As at</t>
  </si>
  <si>
    <t>of current</t>
  </si>
  <si>
    <t>Preceding</t>
  </si>
  <si>
    <t>quarter</t>
  </si>
  <si>
    <t>financial</t>
  </si>
  <si>
    <t>year end</t>
  </si>
  <si>
    <t>1)</t>
  </si>
  <si>
    <t>Fixed Assets</t>
  </si>
  <si>
    <t>2)</t>
  </si>
  <si>
    <t>Land and Development Expenditure</t>
  </si>
  <si>
    <t>3)</t>
  </si>
  <si>
    <t>Investments in Associated Companies</t>
  </si>
  <si>
    <t>4)</t>
  </si>
  <si>
    <t>Long Term Investments</t>
  </si>
  <si>
    <t>5)</t>
  </si>
  <si>
    <t>6)</t>
  </si>
  <si>
    <t>Current Assets</t>
  </si>
  <si>
    <t>Stocks</t>
  </si>
  <si>
    <t>Development properties</t>
  </si>
  <si>
    <t>Trade Debtors</t>
  </si>
  <si>
    <t>Other debtors</t>
  </si>
  <si>
    <t>Deposits with financial institutions</t>
  </si>
  <si>
    <t>Cash and bank balances</t>
  </si>
  <si>
    <t>7)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</si>
  <si>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</si>
  <si>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</si>
  <si>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</si>
  <si>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</si>
  <si>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</si>
  <si>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</si>
  <si>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8)</t>
  </si>
  <si>
    <t>9)</t>
  </si>
  <si>
    <t>Shareholders' Funds</t>
  </si>
  <si>
    <t>Share Capital</t>
  </si>
  <si>
    <t>Reserves</t>
  </si>
  <si>
    <t>Share Premium</t>
  </si>
  <si>
    <t>Foreign Exchange Reserve</t>
  </si>
  <si>
    <t>Capital Reserve</t>
  </si>
  <si>
    <t>Retained Profit</t>
  </si>
  <si>
    <t>10)</t>
  </si>
  <si>
    <t>Minority Interests</t>
  </si>
  <si>
    <t>11)</t>
  </si>
  <si>
    <t>Long Term Borrowings</t>
  </si>
  <si>
    <t>12)</t>
  </si>
  <si>
    <t>Deferred Taxation</t>
  </si>
  <si>
    <t>13)</t>
  </si>
  <si>
    <t>Other Long Term Liabilities</t>
  </si>
  <si>
    <t>Net tangible assets per share (sen)</t>
  </si>
  <si>
    <t>Accounting policies</t>
  </si>
  <si>
    <t>There is no extraordinary items during this quarter.</t>
  </si>
  <si>
    <t>Over/(under)provision in prior year</t>
  </si>
  <si>
    <t>Purchase or disposal of quoted securities</t>
  </si>
  <si>
    <t>There is no purchase or disposal of quoted securities.</t>
  </si>
  <si>
    <t>Effects of changes in the composition of the company</t>
  </si>
  <si>
    <t>Status of corporate proposals announced</t>
  </si>
  <si>
    <t>Comments about the seasonality or cyclicality of operations.</t>
  </si>
  <si>
    <t>The business operations of the Group is not affected by any seasonality.</t>
  </si>
  <si>
    <t>Shares and securities</t>
  </si>
  <si>
    <t>Group borrowings</t>
  </si>
  <si>
    <t>Secured</t>
  </si>
  <si>
    <t>Unsecured</t>
  </si>
  <si>
    <t>Total</t>
  </si>
  <si>
    <t>Short term borrowings</t>
  </si>
  <si>
    <t>Long term borrowings</t>
  </si>
  <si>
    <t>Currencies of debts</t>
  </si>
  <si>
    <t>In RM</t>
  </si>
  <si>
    <t>In RMB</t>
  </si>
  <si>
    <t>Contingent liabilities</t>
  </si>
  <si>
    <t>14)</t>
  </si>
  <si>
    <t>Details of financial instruments with off balance sheet risk.</t>
  </si>
  <si>
    <t>There is no financial instruments with off balance sheet risk.</t>
  </si>
  <si>
    <t>15)</t>
  </si>
  <si>
    <t xml:space="preserve">Details of pending litigations </t>
  </si>
  <si>
    <t>16)</t>
  </si>
  <si>
    <t>Segmental results</t>
  </si>
  <si>
    <t>Profit</t>
  </si>
  <si>
    <t>Before</t>
  </si>
  <si>
    <t>Assets</t>
  </si>
  <si>
    <t>By activity</t>
  </si>
  <si>
    <t>Employed</t>
  </si>
  <si>
    <t>Leasing</t>
  </si>
  <si>
    <t>Manufacturing</t>
  </si>
  <si>
    <t>Trading</t>
  </si>
  <si>
    <t>Education</t>
  </si>
  <si>
    <t>18)</t>
  </si>
  <si>
    <t>Review of results</t>
  </si>
  <si>
    <t>19)</t>
  </si>
  <si>
    <t>Prospect for current year</t>
  </si>
  <si>
    <t>20)</t>
  </si>
  <si>
    <t>21)</t>
  </si>
  <si>
    <t>Dividends</t>
  </si>
  <si>
    <t xml:space="preserve">Maxisegar Sdn. Bhd. ("Maxisegar"), Silver Concept agreed to sell and Maxisegar agreed to purchase 1,142.48 acres </t>
  </si>
  <si>
    <t xml:space="preserve">By an agreement in writing dated 31 March 1997 made between Silver Concept Sdn. Bhd. ("Silver Concept") and </t>
  </si>
  <si>
    <t>Status:</t>
  </si>
  <si>
    <t>Profits/(loss) on sales of investments and/or properties for the current financial year to date.</t>
  </si>
  <si>
    <t>Property development &amp; constructions</t>
  </si>
  <si>
    <t xml:space="preserve">Current </t>
  </si>
  <si>
    <t xml:space="preserve">Year </t>
  </si>
  <si>
    <t>To date</t>
  </si>
  <si>
    <t xml:space="preserve">unsecured borrowings is by the Leasing and Trading Division which is used to provide back to back financing to </t>
  </si>
  <si>
    <t>contractors for the construction of our own housing development projects.</t>
  </si>
  <si>
    <t>Investment holding</t>
  </si>
  <si>
    <t>Net Current  Assets</t>
  </si>
  <si>
    <t>31.7.2000</t>
  </si>
  <si>
    <t>Amount due from customers for contract works</t>
  </si>
  <si>
    <t>Due from Associated Companies</t>
  </si>
  <si>
    <t>The RMB141.7 million debt or its equivalent of RM65.0 million is a revolving credit facility granted to a subsidiary</t>
  </si>
  <si>
    <t xml:space="preserve"> 141.7 million </t>
  </si>
  <si>
    <t>8.2)</t>
  </si>
  <si>
    <t>The Group has provided corporate guarantee of RM10.33m to  former subsidiaries for banking facilities. The Group</t>
  </si>
  <si>
    <t>Variances on profit forecasts and profit guarantee (only applicable to the final quarter)</t>
  </si>
  <si>
    <t>Proposed establishment of an employees' share option scheme.</t>
  </si>
  <si>
    <t>Sinking funds for bonds</t>
  </si>
  <si>
    <t>Revenue</t>
  </si>
  <si>
    <t>Current Taxation</t>
  </si>
  <si>
    <t>Effective tax rate</t>
  </si>
  <si>
    <t>8.1 )</t>
  </si>
  <si>
    <t>8.3)</t>
  </si>
  <si>
    <t xml:space="preserve">17) </t>
  </si>
  <si>
    <t>Exceptional item</t>
  </si>
  <si>
    <t>Taxation, deferred taxation and/or adjustments of under or over-provision in respect of prior year</t>
  </si>
  <si>
    <t>Goodwill on Consolidation</t>
  </si>
  <si>
    <t>The income tax expense of the Group reflects an effective tax rate which is higher than the statutory tax rate</t>
  </si>
  <si>
    <t>by certain subsidiary companies.</t>
  </si>
  <si>
    <t>due mainly to certain expenses which are not deductible and the absence of group tax relief for tax suffered</t>
  </si>
  <si>
    <t>There is no exceptional item for the quarter under review.</t>
  </si>
  <si>
    <t>The Company had , on 10th October 2000, obtained its shareholders' approval to establish an Employees' Share Option</t>
  </si>
  <si>
    <t xml:space="preserve">Scheme (ESOS). Having obtained the SC's approval on 23rd August 2000 and all other requisite approvals, the ESOS is </t>
  </si>
  <si>
    <t>Share of profit in Associated Company</t>
  </si>
  <si>
    <t>Hotel &amp; recreation</t>
  </si>
  <si>
    <t>Others</t>
  </si>
  <si>
    <t>UNAUDITED BALANCE SHEET</t>
  </si>
  <si>
    <t>The Company and Group has adopted the same accounting policies and methods of computation in</t>
  </si>
  <si>
    <t>8.4)</t>
  </si>
  <si>
    <t>Net</t>
  </si>
  <si>
    <t>The Board of Directors did not recommend any payment of interim dividend.</t>
  </si>
  <si>
    <t>Bonds - due within 12 months</t>
  </si>
  <si>
    <t>Bonds - due after 12 months</t>
  </si>
  <si>
    <t xml:space="preserve">in The People's Republic of China to part-finance the construction of a hotel. Another RM53.1 million of the </t>
  </si>
  <si>
    <t>Bonds due within 12 months</t>
  </si>
  <si>
    <t>Bonds due after 12 months</t>
  </si>
  <si>
    <t>This explanation is only applicable to final quarter.</t>
  </si>
  <si>
    <t>31.1.2001</t>
  </si>
  <si>
    <t>ready for implementation with effect from 11th May 2001 to 10th May 2006.</t>
  </si>
  <si>
    <t>a)  Proposed Rationalisation of the Businesses of Europlus Berhad (formerly known as Larut Consolidated Berhad)</t>
  </si>
  <si>
    <t xml:space="preserve">     ("Europlus") and Talam Corporation Berhad including the merger of their property related businesses.</t>
  </si>
  <si>
    <t>development sector vide a 46.9% equity interest in the enlarged Talam property group.</t>
  </si>
  <si>
    <t>31.7.2001</t>
  </si>
  <si>
    <t>Notes as at 31st July 2001</t>
  </si>
  <si>
    <t>During the quarter under review, the Group completed its disposal of Mid Point Shopping Centre for a consideration</t>
  </si>
  <si>
    <t>of RM42.8m. The gain arising from the disposal towards the Group was RM506,686.</t>
  </si>
  <si>
    <t>AS AT 31ST JULY 2001</t>
  </si>
  <si>
    <t xml:space="preserve">8.5) </t>
  </si>
  <si>
    <t>its quarterly financial statements as compared with the last audited financial statements of 31st January 2001</t>
  </si>
  <si>
    <t xml:space="preserve">and applicable approved accounting standards of the Malaysian Accounting Standards Board ("MASB") </t>
  </si>
  <si>
    <t>became effective during the current financial period.</t>
  </si>
  <si>
    <t>1a)</t>
  </si>
  <si>
    <t>Under the Proposed Merger, which will be implemented via members' scheme of</t>
  </si>
  <si>
    <t>arrangement under Section 176 of the Companies Act, 1965, the property businesses of</t>
  </si>
  <si>
    <t>the new holding company, namely KEB. KEB will, however, participate in the property</t>
  </si>
  <si>
    <t>1b)</t>
  </si>
  <si>
    <t xml:space="preserve">at a books closure date to be determined and announced later, will be entitled to </t>
  </si>
  <si>
    <t>participate in the equity of both the enlarged Talam property group as well as KEB based</t>
  </si>
  <si>
    <t xml:space="preserve">on a share exchange ratio which takes into account the respective revalued net asset </t>
  </si>
  <si>
    <t>1c)</t>
  </si>
  <si>
    <t>to be listed.</t>
  </si>
  <si>
    <t>2.1)</t>
  </si>
  <si>
    <t>Revision was made to certain terms of the Proposed Merger after incorporating the final</t>
  </si>
  <si>
    <t>respective subsidiaries as valued by the independent valuers. The full annoucement</t>
  </si>
  <si>
    <t>of the revision was made on 13 July 2001.</t>
  </si>
  <si>
    <t>A summary of the revision in certain terms of the Proposed Merger is tabulated below:</t>
  </si>
  <si>
    <t>Proposed Acquisition of Europlus Berhad ("Europlus") by KEB</t>
  </si>
  <si>
    <t>As Announced on</t>
  </si>
  <si>
    <t>As Revised on</t>
  </si>
  <si>
    <t>15 June 2001</t>
  </si>
  <si>
    <t>13 July 2001</t>
  </si>
  <si>
    <t>Revalued net asset value ("RNAV") of</t>
  </si>
  <si>
    <t>RM292,204,976</t>
  </si>
  <si>
    <t>RM298,737,026</t>
  </si>
  <si>
    <t>Europlus</t>
  </si>
  <si>
    <t>Number of KEB shares received for each</t>
  </si>
  <si>
    <t>0.60</t>
  </si>
  <si>
    <t>No change</t>
  </si>
  <si>
    <t>Europlus share surrendered</t>
  </si>
  <si>
    <t>Number of KEB warrants received for each</t>
  </si>
  <si>
    <t>Europlus warrant surrendered</t>
  </si>
  <si>
    <t>Number of Talam shares received for each</t>
  </si>
  <si>
    <t>0.75</t>
  </si>
  <si>
    <t>RM1.00 nominal Europlus Irredeemable</t>
  </si>
  <si>
    <t>Convertible Unsecured Loan Stocks</t>
  </si>
  <si>
    <t>("ICULS") 2000/2005 ("ICULS1") surrendered</t>
  </si>
  <si>
    <t>0.85</t>
  </si>
  <si>
    <t>RM1.00 nominal Europlus ICULS 2001/2006</t>
  </si>
  <si>
    <t>("ICULS2") surrendered</t>
  </si>
  <si>
    <t>Amount novated to KEB</t>
  </si>
  <si>
    <t>RM43,000,000</t>
  </si>
  <si>
    <t>2.2)</t>
  </si>
  <si>
    <t>Proposed Acquisition of Talam by KEB</t>
  </si>
  <si>
    <t>Revalued net asset value of Talam</t>
  </si>
  <si>
    <t>Purchase consideration</t>
  </si>
  <si>
    <t>Premium on acquisition</t>
  </si>
  <si>
    <t>Talam shares surrendered</t>
  </si>
  <si>
    <t>RM408,590,786</t>
  </si>
  <si>
    <t>RM415,481,084</t>
  </si>
  <si>
    <t>RM409,648,285</t>
  </si>
  <si>
    <t>RM418,805,703</t>
  </si>
  <si>
    <t>0.26%</t>
  </si>
  <si>
    <t>0.80%</t>
  </si>
  <si>
    <t>1.00</t>
  </si>
  <si>
    <t>2.3)</t>
  </si>
  <si>
    <t>Proposed Distribution of Non-Property Businesses to KEB</t>
  </si>
  <si>
    <t>Cost of investment of Europlus' Distributable</t>
  </si>
  <si>
    <t>RM5,202,000</t>
  </si>
  <si>
    <t>Cost of investment of Talam's Distributable</t>
  </si>
  <si>
    <t>RM31,404,000</t>
  </si>
  <si>
    <t>RNAV of Europlus' Distributable Assets</t>
  </si>
  <si>
    <t>RM4,200,000</t>
  </si>
  <si>
    <t>RNAV of Talam's Distributable Assets</t>
  </si>
  <si>
    <t>RM22,768,000</t>
  </si>
  <si>
    <t>2.4)</t>
  </si>
  <si>
    <t>Proposed Disposal of Europlus To Talam</t>
  </si>
  <si>
    <t>Disposal consideration</t>
  </si>
  <si>
    <t>RM331,004,952</t>
  </si>
  <si>
    <t>RM337,537,002</t>
  </si>
  <si>
    <t>Number of Talam shares issued</t>
  </si>
  <si>
    <t>Number of Talam Redeemable Convertible</t>
  </si>
  <si>
    <t>Preference Shares</t>
  </si>
  <si>
    <t>Number of Talam Irredeemable Convertible</t>
  </si>
  <si>
    <t>Number of Talam shares issued for acquisition of</t>
  </si>
  <si>
    <t>Europlus ICULS1 and ICULS2</t>
  </si>
  <si>
    <t>2.5)</t>
  </si>
  <si>
    <t>Number of Talam shares distributed to Europlus</t>
  </si>
  <si>
    <t>ICULS1 holders</t>
  </si>
  <si>
    <t>ICULS2 holders</t>
  </si>
  <si>
    <t>Total value of Talam shares distributed to</t>
  </si>
  <si>
    <t>RM88,169,976</t>
  </si>
  <si>
    <t>RM89,038,202</t>
  </si>
  <si>
    <t>Europlus ICULS1 holders</t>
  </si>
  <si>
    <t>RM23,777,325</t>
  </si>
  <si>
    <t>RM24,011,465</t>
  </si>
  <si>
    <t>Europlus ICULS2 holders</t>
  </si>
  <si>
    <t>2.6)</t>
  </si>
  <si>
    <t>Proposed Distribution of Talam Shares</t>
  </si>
  <si>
    <t>Number of Talam shares distributed</t>
  </si>
  <si>
    <t>Percentage of Talam distributed</t>
  </si>
  <si>
    <t>37.04%</t>
  </si>
  <si>
    <t>Share premium cancelled pursuant to</t>
  </si>
  <si>
    <t>RM258,082,626</t>
  </si>
  <si>
    <t>RM260,624,013</t>
  </si>
  <si>
    <t>distribution of Talam shares</t>
  </si>
  <si>
    <t>2.7)</t>
  </si>
  <si>
    <t>Proposed Offer for Sale of Talam Irredeemable Convertible Preference Shares ("ICPS")</t>
  </si>
  <si>
    <t>Entitlement of Europlus shareholder to</t>
  </si>
  <si>
    <t>subscribe for the Talam ICPS upon</t>
  </si>
  <si>
    <t>surrendering one (1) Europlus share to</t>
  </si>
  <si>
    <t>preference shares</t>
  </si>
  <si>
    <t>Entitlement of Talam shareholder to subscribe</t>
  </si>
  <si>
    <t>1.25</t>
  </si>
  <si>
    <t>for the Talam ICPS upon surrendering one (1)</t>
  </si>
  <si>
    <t>Talam share</t>
  </si>
  <si>
    <t xml:space="preserve">The Company had on 13 July 2001 submitted an application in respect of the Proposed Merger to </t>
  </si>
  <si>
    <t xml:space="preserve">the Securities Commission, Foreign  Investment Committee and Ministry of International Trade and </t>
  </si>
  <si>
    <t>in relation to the Proposed Merger.</t>
  </si>
  <si>
    <t>is contingently liable up to the principal amount outstanding amounting to RM3.9 million as at July 2001.</t>
  </si>
  <si>
    <t>(formerly known as Kumpulan Europlus Sdn Bhd) ("KEB") had entered into a Merger Agreement</t>
  </si>
  <si>
    <t>to set out the terms and conditions of the Proposed Merger.</t>
  </si>
  <si>
    <t>A full annoucement pertaining to the Proposed Merger was made on 15 June 2001.</t>
  </si>
  <si>
    <t>the Company and Europlus will be consolidated under Talam whilst some of the non-property</t>
  </si>
  <si>
    <t>On 15 June 2001, the Company, Europlus Berhad ("Europlus")and Kumpulan Europlus Berhad</t>
  </si>
  <si>
    <t>Under the terms of the Proposed Merger, all shareholders of the Company and Europlus as</t>
  </si>
  <si>
    <t>values of the Company and Europlus.</t>
  </si>
  <si>
    <t>Stock Exchange and its listings status will be transferred to KEB while the Company will continue</t>
  </si>
  <si>
    <t>open market values of the landed properties of the Company and Europlus and their</t>
  </si>
  <si>
    <t>Explanation on material changes in profit before taxation for quarter reported compared with immediate</t>
  </si>
  <si>
    <t>preceding quarter.</t>
  </si>
  <si>
    <t xml:space="preserve">RM17.8 million for issue expense, RM4.2 million for statutory payments and RM1.0 million for general working capital purposes. </t>
  </si>
  <si>
    <t>Proposed Settlement of Amount Owing to Europlus ICULS1 and Europlus ICULS2 Holders</t>
  </si>
  <si>
    <t xml:space="preserve">For the period under review, the Group's turnover and profit before taxation were RM321.3 million and RM17.1 million </t>
  </si>
  <si>
    <t xml:space="preserve">respectively. These results showed an increase of 12.3% or RM35.1 million in turnover, while profit before taxation </t>
  </si>
  <si>
    <t>recorded a decrease of 41.2% or RM12 million as compared to similar period in the preceding year.</t>
  </si>
  <si>
    <t>businesses of both the Company and Europlus will be rationalised and consolidated under</t>
  </si>
  <si>
    <t>Upon the completion of the Merger, Europlus will be delisted from the Kuala Lumpur</t>
  </si>
  <si>
    <t>Hence, barring unforeseen circumstances, the Directors expect the performance of the Group to improve and remain satisfactory.</t>
  </si>
  <si>
    <t>During the quarter under review, Lebbey Sdn Bhd a subsidiary of the Company acquired 2 ordinary shares</t>
  </si>
  <si>
    <t>of RM1.00 each representing 100% of the total issued and paid-up share capital of Mudi Angkasa Development Sdn Bhd.</t>
  </si>
  <si>
    <t>b)  Proposed increase in Talam's Authorised Share Capital;</t>
  </si>
  <si>
    <t xml:space="preserve">c)  Proposed amendments to Talam's Memorandum of Association and Articles of Association. </t>
  </si>
  <si>
    <t xml:space="preserve">        (collectively known as  "Proposed Merger").</t>
  </si>
  <si>
    <t xml:space="preserve">648.3 million </t>
  </si>
  <si>
    <t>and shall be utilised in the manner as approved by the SC.</t>
  </si>
  <si>
    <t xml:space="preserve">There is an unutilised amount of RM32 million, including the above RM6.9 million is currently placed in short term deposits to earn interest </t>
  </si>
  <si>
    <t>The ESOS has yet to be offered to the employees during the quarter under review.</t>
  </si>
  <si>
    <t>Utilisation of proceeds arising from the issuance of RM300 million AL-BAI' BITHAMAN AJIL ISLAMIC DEBTS SECURITIES ("BaIDS")</t>
  </si>
  <si>
    <t>Financial Year</t>
  </si>
  <si>
    <t>2002</t>
  </si>
  <si>
    <t xml:space="preserve">2nd quarter of </t>
  </si>
  <si>
    <t>RM' 000</t>
  </si>
  <si>
    <t xml:space="preserve">1st quarter of </t>
  </si>
  <si>
    <t>Profit before income tax, minority interest and extraordinary item</t>
  </si>
  <si>
    <t>Profit after taxation attributable to the members of the Company</t>
  </si>
  <si>
    <t>RM150,000,000 Nominal Value Of 5% Redeemable Secured Serial Bonds ("Bond")</t>
  </si>
  <si>
    <t>On 9 November 2000, Talam issued RM150,000,000 nominal value of 5% Secured Serial Bonds with 107,650,000 detachable Warrants 2000/2005.</t>
  </si>
  <si>
    <t>On 17 January 2001, Maxisegar Sdn Bhd ("Maxisegar") entered into a privatisation agreement with the State Government for the construction and</t>
  </si>
  <si>
    <t xml:space="preserve">development of University Industri Selangor ("UNISEL") at Berjuntai Bistari, Kuala Selangor, Selangor Darul Ehsan for a total consideration </t>
  </si>
  <si>
    <t xml:space="preserve">Part of the proceeds amounting to RM268 million arising from the issuance of BaIDS were utilised to redeem existing loans of </t>
  </si>
  <si>
    <t>ii. The Bondholders' approval on the Proposed Variation was obtained at the Bondholders' meeting held on 22 August 2001</t>
  </si>
  <si>
    <t>i.   Obtained approval of Foreign Investment Committee on 28 November 2000; and</t>
  </si>
  <si>
    <t>ii.  Obtained approval of the consent of Pihak Berkuasa Negeri for the transfer of Mid-Point Shopping Center on 3 July 2001.</t>
  </si>
  <si>
    <t>The above transaction has been completed.</t>
  </si>
  <si>
    <t>There are no material events subsequent to the period under review.</t>
  </si>
  <si>
    <t>will be varied and utilised to pay contractors and working capital.</t>
  </si>
  <si>
    <t>An amount of RM6.9 million out of the total proceeds of RM84.3 million which was approved to be utilised for loan repayment</t>
  </si>
  <si>
    <t>the RM600 million BaIDS. The approval is currently pending from the SC.</t>
  </si>
  <si>
    <t>Further to the SC approval on 7 September 2001, Maxisegar has subsequently submitted an application to the SC to vary certain terms of</t>
  </si>
  <si>
    <t>Medium Cost Apartments from the Danau Putra projects in this quarter.</t>
  </si>
  <si>
    <t>Industry for their approvals. The Foreign Investment Committee had approved the Proposed Merger vide letter dated 10 September 2001.</t>
  </si>
  <si>
    <t xml:space="preserve">Increase / </t>
  </si>
  <si>
    <t>(Decrease)</t>
  </si>
  <si>
    <t>a fully under written RM600 million BaIDS, which is arranged by Abrar Discounts Berhad to part finance the construction of the main campus of</t>
  </si>
  <si>
    <t>Government to Maxisegar ("UNISEL Project Lands") on 17 January 2001.</t>
  </si>
  <si>
    <t>Maxisegar Sdn Bhd, Talam Industries Sdn Bhd and Noble Rights Sdn Bhd ("collectively known as the Plaintiff's") has filed a claim against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</si>
</sst>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0.0000"/>
    <numFmt numFmtId="168" formatCode="0.000"/>
    <numFmt numFmtId="169" formatCode="_(* #,##0.0_);_(* \(#,##0.0\);_(* &quot;-&quot;?_);_(@_)"/>
    <numFmt numFmtId="170" formatCode="0.0000000"/>
    <numFmt numFmtId="171" formatCode="0.000000"/>
    <numFmt numFmtId="172" formatCode="0.00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dd\-mmm\-yy"/>
    <numFmt numFmtId="177" formatCode="0.00000000"/>
    <numFmt numFmtId="178" formatCode="0.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48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5" fontId="3" fillId="0" borderId="1" xfId="15" applyNumberFormat="1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165" fontId="4" fillId="0" borderId="0" xfId="15" applyNumberFormat="1" applyFont="1" applyAlignment="1">
      <alignment horizontal="center"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" xfId="0" applyFont="1" applyFill="1" applyBorder="1" applyAlignment="1" quotePrefix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38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 quotePrefix="1">
      <alignment horizontal="center"/>
    </xf>
    <xf numFmtId="38" fontId="4" fillId="0" borderId="6" xfId="0" applyNumberFormat="1" applyFont="1" applyBorder="1" applyAlignment="1" quotePrefix="1">
      <alignment horizontal="center"/>
    </xf>
    <xf numFmtId="0" fontId="4" fillId="0" borderId="6" xfId="0" applyFont="1" applyBorder="1" applyAlignment="1">
      <alignment horizontal="center"/>
    </xf>
    <xf numFmtId="38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38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38" fontId="4" fillId="0" borderId="11" xfId="0" applyNumberFormat="1" applyFont="1" applyBorder="1" applyAlignment="1">
      <alignment horizontal="center"/>
    </xf>
    <xf numFmtId="38" fontId="4" fillId="0" borderId="0" xfId="0" applyNumberFormat="1" applyFont="1" applyAlignment="1">
      <alignment/>
    </xf>
    <xf numFmtId="0" fontId="4" fillId="0" borderId="11" xfId="0" applyFont="1" applyBorder="1" applyAlignment="1" quotePrefix="1">
      <alignment horizontal="center"/>
    </xf>
    <xf numFmtId="38" fontId="4" fillId="0" borderId="11" xfId="0" applyNumberFormat="1" applyFont="1" applyBorder="1" applyAlignment="1" quotePrefix="1">
      <alignment horizontal="center"/>
    </xf>
    <xf numFmtId="38" fontId="8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 quotePrefix="1">
      <alignment horizontal="center"/>
    </xf>
    <xf numFmtId="3" fontId="4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Fill="1" applyAlignment="1">
      <alignment/>
    </xf>
    <xf numFmtId="165" fontId="9" fillId="0" borderId="0" xfId="15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15" applyNumberFormat="1" applyFont="1" applyAlignment="1">
      <alignment/>
    </xf>
    <xf numFmtId="0" fontId="13" fillId="0" borderId="0" xfId="0" applyFont="1" applyAlignment="1">
      <alignment/>
    </xf>
    <xf numFmtId="165" fontId="12" fillId="0" borderId="10" xfId="15" applyNumberFormat="1" applyFont="1" applyBorder="1" applyAlignment="1">
      <alignment/>
    </xf>
    <xf numFmtId="165" fontId="12" fillId="0" borderId="0" xfId="0" applyNumberFormat="1" applyFont="1" applyAlignment="1">
      <alignment/>
    </xf>
    <xf numFmtId="165" fontId="12" fillId="0" borderId="0" xfId="15" applyNumberFormat="1" applyFont="1" applyBorder="1" applyAlignment="1">
      <alignment/>
    </xf>
    <xf numFmtId="165" fontId="12" fillId="0" borderId="12" xfId="15" applyNumberFormat="1" applyFont="1" applyBorder="1" applyAlignment="1">
      <alignment/>
    </xf>
    <xf numFmtId="43" fontId="11" fillId="0" borderId="13" xfId="15" applyNumberFormat="1" applyFont="1" applyBorder="1" applyAlignment="1">
      <alignment/>
    </xf>
    <xf numFmtId="43" fontId="12" fillId="0" borderId="0" xfId="0" applyNumberFormat="1" applyFont="1" applyAlignment="1">
      <alignment/>
    </xf>
    <xf numFmtId="165" fontId="12" fillId="0" borderId="0" xfId="15" applyNumberFormat="1" applyFont="1" applyFill="1" applyAlignment="1">
      <alignment/>
    </xf>
    <xf numFmtId="165" fontId="4" fillId="0" borderId="0" xfId="15" applyNumberFormat="1" applyFont="1" applyFill="1" applyAlignment="1">
      <alignment/>
    </xf>
    <xf numFmtId="165" fontId="4" fillId="0" borderId="14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65" fontId="4" fillId="0" borderId="0" xfId="15" applyNumberFormat="1" applyFont="1" applyFill="1" applyAlignment="1">
      <alignment horizontal="center"/>
    </xf>
    <xf numFmtId="165" fontId="4" fillId="0" borderId="0" xfId="15" applyNumberFormat="1" applyFont="1" applyFill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1" xfId="15" applyNumberFormat="1" applyFont="1" applyFill="1" applyBorder="1" applyAlignment="1">
      <alignment/>
    </xf>
    <xf numFmtId="165" fontId="4" fillId="0" borderId="14" xfId="15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 quotePrefix="1">
      <alignment horizontal="center"/>
    </xf>
    <xf numFmtId="165" fontId="4" fillId="0" borderId="8" xfId="15" applyNumberFormat="1" applyFont="1" applyBorder="1" applyAlignment="1">
      <alignment/>
    </xf>
    <xf numFmtId="0" fontId="4" fillId="0" borderId="6" xfId="0" applyFont="1" applyBorder="1" applyAlignment="1">
      <alignment/>
    </xf>
    <xf numFmtId="165" fontId="4" fillId="0" borderId="6" xfId="15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65" fontId="4" fillId="0" borderId="14" xfId="15" applyNumberFormat="1" applyFont="1" applyFill="1" applyBorder="1" applyAlignment="1">
      <alignment horizontal="center"/>
    </xf>
    <xf numFmtId="9" fontId="4" fillId="0" borderId="0" xfId="21" applyFont="1" applyFill="1" applyAlignment="1">
      <alignment horizontal="right"/>
    </xf>
    <xf numFmtId="178" fontId="4" fillId="0" borderId="8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46">
      <selection activeCell="G61" sqref="G61"/>
    </sheetView>
  </sheetViews>
  <sheetFormatPr defaultColWidth="9.140625" defaultRowHeight="12.75"/>
  <cols>
    <col min="1" max="1" width="3.8515625" style="48" customWidth="1"/>
    <col min="2" max="2" width="3.57421875" style="48" customWidth="1"/>
    <col min="3" max="4" width="9.140625" style="48" customWidth="1"/>
    <col min="5" max="5" width="21.421875" style="48" customWidth="1"/>
    <col min="6" max="6" width="14.421875" style="48" customWidth="1"/>
    <col min="7" max="7" width="14.8515625" style="48" customWidth="1"/>
    <col min="8" max="8" width="10.28125" style="48" bestFit="1" customWidth="1"/>
    <col min="9" max="16384" width="9.140625" style="48" customWidth="1"/>
  </cols>
  <sheetData>
    <row r="1" spans="1:7" ht="13.5">
      <c r="A1" s="47" t="s">
        <v>59</v>
      </c>
      <c r="G1" s="47"/>
    </row>
    <row r="3" spans="1:8" ht="13.5">
      <c r="A3" s="47" t="s">
        <v>206</v>
      </c>
      <c r="B3" s="47"/>
      <c r="C3" s="47"/>
      <c r="D3" s="47"/>
      <c r="E3" s="47"/>
      <c r="F3" s="47"/>
      <c r="G3" s="47"/>
      <c r="H3" s="47"/>
    </row>
    <row r="4" spans="1:8" ht="13.5">
      <c r="A4" s="47" t="s">
        <v>226</v>
      </c>
      <c r="B4" s="47"/>
      <c r="C4" s="47"/>
      <c r="D4" s="47"/>
      <c r="E4" s="47"/>
      <c r="F4" s="47"/>
      <c r="G4" s="47"/>
      <c r="H4" s="47"/>
    </row>
    <row r="5" spans="1:8" ht="13.5">
      <c r="A5" s="47"/>
      <c r="B5" s="47"/>
      <c r="C5" s="47"/>
      <c r="D5" s="47"/>
      <c r="E5" s="47"/>
      <c r="F5" s="49" t="s">
        <v>74</v>
      </c>
      <c r="G5" s="49" t="s">
        <v>75</v>
      </c>
      <c r="H5" s="47"/>
    </row>
    <row r="6" spans="1:8" ht="13.5">
      <c r="A6" s="47"/>
      <c r="B6" s="47"/>
      <c r="C6" s="47"/>
      <c r="D6" s="47"/>
      <c r="E6" s="47"/>
      <c r="F6" s="49" t="s">
        <v>76</v>
      </c>
      <c r="G6" s="49" t="s">
        <v>77</v>
      </c>
      <c r="H6" s="47"/>
    </row>
    <row r="7" spans="1:8" ht="13.5">
      <c r="A7" s="47"/>
      <c r="B7" s="47"/>
      <c r="C7" s="47"/>
      <c r="D7" s="47"/>
      <c r="E7" s="47"/>
      <c r="F7" s="49" t="s">
        <v>78</v>
      </c>
      <c r="G7" s="49" t="s">
        <v>79</v>
      </c>
      <c r="H7" s="47"/>
    </row>
    <row r="8" spans="1:8" ht="13.5">
      <c r="A8" s="49"/>
      <c r="B8" s="47"/>
      <c r="C8" s="47"/>
      <c r="D8" s="47"/>
      <c r="E8" s="47"/>
      <c r="F8" s="49"/>
      <c r="G8" s="49" t="s">
        <v>80</v>
      </c>
      <c r="H8" s="47"/>
    </row>
    <row r="9" spans="1:8" ht="13.5">
      <c r="A9" s="49"/>
      <c r="B9" s="47"/>
      <c r="C9" s="47"/>
      <c r="D9" s="47"/>
      <c r="E9" s="47"/>
      <c r="F9" s="50" t="s">
        <v>222</v>
      </c>
      <c r="G9" s="50" t="s">
        <v>217</v>
      </c>
      <c r="H9" s="47"/>
    </row>
    <row r="10" spans="1:8" ht="13.5">
      <c r="A10" s="49"/>
      <c r="B10" s="47"/>
      <c r="C10" s="47"/>
      <c r="D10" s="47"/>
      <c r="E10" s="47"/>
      <c r="F10" s="49" t="s">
        <v>66</v>
      </c>
      <c r="G10" s="49" t="s">
        <v>66</v>
      </c>
      <c r="H10" s="47"/>
    </row>
    <row r="11" ht="13.5">
      <c r="A11" s="51"/>
    </row>
    <row r="12" spans="1:7" ht="13.5">
      <c r="A12" s="51" t="s">
        <v>81</v>
      </c>
      <c r="B12" s="48" t="s">
        <v>82</v>
      </c>
      <c r="F12" s="60">
        <v>207292</v>
      </c>
      <c r="G12" s="52">
        <v>209022</v>
      </c>
    </row>
    <row r="13" spans="1:7" ht="13.5">
      <c r="A13" s="51" t="s">
        <v>83</v>
      </c>
      <c r="B13" s="48" t="s">
        <v>84</v>
      </c>
      <c r="F13" s="60">
        <f>176473+8609</f>
        <v>185082</v>
      </c>
      <c r="G13" s="52">
        <v>175620</v>
      </c>
    </row>
    <row r="14" spans="1:7" ht="13.5">
      <c r="A14" s="51" t="s">
        <v>85</v>
      </c>
      <c r="B14" s="48" t="s">
        <v>86</v>
      </c>
      <c r="F14" s="60">
        <v>31131</v>
      </c>
      <c r="G14" s="52">
        <v>35198</v>
      </c>
    </row>
    <row r="15" spans="1:7" ht="13.5">
      <c r="A15" s="51" t="s">
        <v>87</v>
      </c>
      <c r="B15" s="48" t="s">
        <v>88</v>
      </c>
      <c r="F15" s="60">
        <f>245039+332</f>
        <v>245371</v>
      </c>
      <c r="G15" s="52">
        <f>292929+332</f>
        <v>293261</v>
      </c>
    </row>
    <row r="16" spans="1:7" ht="13.5">
      <c r="A16" s="51" t="s">
        <v>89</v>
      </c>
      <c r="B16" s="48" t="s">
        <v>196</v>
      </c>
      <c r="F16" s="52">
        <f>-55+8820-1482</f>
        <v>7283</v>
      </c>
      <c r="G16" s="52">
        <v>7587</v>
      </c>
    </row>
    <row r="17" spans="1:7" ht="13.5">
      <c r="A17" s="51"/>
      <c r="F17" s="52"/>
      <c r="G17" s="52"/>
    </row>
    <row r="18" spans="1:7" ht="13.5">
      <c r="A18" s="51" t="s">
        <v>90</v>
      </c>
      <c r="B18" s="53" t="s">
        <v>91</v>
      </c>
      <c r="F18" s="52"/>
      <c r="G18" s="52"/>
    </row>
    <row r="19" spans="1:7" ht="13.5">
      <c r="A19" s="51"/>
      <c r="B19" s="53"/>
      <c r="C19" s="48" t="s">
        <v>180</v>
      </c>
      <c r="F19" s="60">
        <f>21664-3478</f>
        <v>18186</v>
      </c>
      <c r="G19" s="52">
        <v>11855</v>
      </c>
    </row>
    <row r="20" spans="1:7" ht="13.5">
      <c r="A20" s="51"/>
      <c r="C20" s="48" t="s">
        <v>92</v>
      </c>
      <c r="F20" s="60">
        <v>28435</v>
      </c>
      <c r="G20" s="52">
        <v>27529</v>
      </c>
    </row>
    <row r="21" spans="1:7" ht="13.5">
      <c r="A21" s="51"/>
      <c r="C21" s="48" t="s">
        <v>93</v>
      </c>
      <c r="F21" s="60">
        <f>575770+6639</f>
        <v>582409</v>
      </c>
      <c r="G21" s="52">
        <v>486074</v>
      </c>
    </row>
    <row r="22" spans="1:7" ht="13.5">
      <c r="A22" s="51"/>
      <c r="C22" s="48" t="s">
        <v>179</v>
      </c>
      <c r="F22" s="60">
        <v>323</v>
      </c>
      <c r="G22" s="52">
        <v>323</v>
      </c>
    </row>
    <row r="23" spans="1:7" ht="13.5">
      <c r="A23" s="51"/>
      <c r="C23" s="48" t="s">
        <v>94</v>
      </c>
      <c r="F23" s="60">
        <v>197781</v>
      </c>
      <c r="G23" s="52">
        <v>179459</v>
      </c>
    </row>
    <row r="24" spans="1:7" ht="13.5">
      <c r="A24" s="51"/>
      <c r="C24" s="48" t="s">
        <v>95</v>
      </c>
      <c r="F24" s="60">
        <v>130733</v>
      </c>
      <c r="G24" s="52">
        <v>113639</v>
      </c>
    </row>
    <row r="25" spans="1:7" ht="13.5" hidden="1">
      <c r="A25" s="51"/>
      <c r="C25" s="48" t="s">
        <v>187</v>
      </c>
      <c r="F25" s="60"/>
      <c r="G25" s="52">
        <f>5356-5356</f>
        <v>0</v>
      </c>
    </row>
    <row r="26" spans="1:7" ht="13.5">
      <c r="A26" s="51"/>
      <c r="C26" s="48" t="s">
        <v>96</v>
      </c>
      <c r="F26" s="60">
        <f>91371+34500</f>
        <v>125871</v>
      </c>
      <c r="G26" s="52">
        <v>9489</v>
      </c>
    </row>
    <row r="27" spans="1:7" ht="13.5">
      <c r="A27" s="51"/>
      <c r="C27" s="48" t="s">
        <v>97</v>
      </c>
      <c r="F27" s="60">
        <v>94201</v>
      </c>
      <c r="G27" s="52">
        <v>27935</v>
      </c>
    </row>
    <row r="28" spans="1:9" ht="13.5">
      <c r="A28" s="51"/>
      <c r="F28" s="54">
        <f>SUM(F19:F27)</f>
        <v>1177939</v>
      </c>
      <c r="G28" s="54">
        <f>SUM(G19:G27)</f>
        <v>856303</v>
      </c>
      <c r="H28" s="55"/>
      <c r="I28" s="55"/>
    </row>
    <row r="29" spans="1:7" ht="13.5">
      <c r="A29" s="51"/>
      <c r="F29" s="52"/>
      <c r="G29" s="52"/>
    </row>
    <row r="30" spans="1:7" ht="13.5">
      <c r="A30" s="51" t="s">
        <v>98</v>
      </c>
      <c r="B30" s="53" t="s">
        <v>99</v>
      </c>
      <c r="F30" s="52"/>
      <c r="G30" s="52"/>
    </row>
    <row r="31" spans="1:7" ht="13.5">
      <c r="A31" s="51"/>
      <c r="C31" s="48" t="s">
        <v>100</v>
      </c>
      <c r="F31" s="60">
        <f>27603+12376+120252+7764+118020-100000+4237</f>
        <v>190252</v>
      </c>
      <c r="G31" s="52">
        <v>272914</v>
      </c>
    </row>
    <row r="32" spans="1:7" ht="13.5">
      <c r="A32" s="51"/>
      <c r="C32" s="48" t="s">
        <v>214</v>
      </c>
      <c r="F32" s="60">
        <v>100000</v>
      </c>
      <c r="G32" s="52">
        <v>0</v>
      </c>
    </row>
    <row r="33" spans="1:7" ht="13.5">
      <c r="A33" s="51"/>
      <c r="C33" s="48" t="s">
        <v>101</v>
      </c>
      <c r="F33" s="60">
        <f>142152+65816</f>
        <v>207968</v>
      </c>
      <c r="G33" s="52">
        <v>222818</v>
      </c>
    </row>
    <row r="34" spans="1:7" ht="13.5">
      <c r="A34" s="51"/>
      <c r="C34" s="48" t="s">
        <v>102</v>
      </c>
      <c r="F34" s="60">
        <f>230289-4237+3823</f>
        <v>229875</v>
      </c>
      <c r="G34" s="52">
        <v>139464</v>
      </c>
    </row>
    <row r="35" spans="1:7" ht="13.5">
      <c r="A35" s="51"/>
      <c r="C35" s="48" t="s">
        <v>103</v>
      </c>
      <c r="F35" s="60">
        <v>69761</v>
      </c>
      <c r="G35" s="52">
        <v>81091</v>
      </c>
    </row>
    <row r="36" spans="1:7" ht="13.5">
      <c r="A36" s="51"/>
      <c r="C36" s="48" t="s">
        <v>104</v>
      </c>
      <c r="F36" s="60">
        <v>4650</v>
      </c>
      <c r="G36" s="52">
        <v>4650</v>
      </c>
    </row>
    <row r="37" spans="1:7" ht="13.5">
      <c r="A37" s="51"/>
      <c r="F37" s="54">
        <f>SUM(F31:F36)</f>
        <v>802506</v>
      </c>
      <c r="G37" s="54">
        <f>SUM(G31:G36)</f>
        <v>720937</v>
      </c>
    </row>
    <row r="38" spans="1:7" ht="13.5">
      <c r="A38" s="51"/>
      <c r="F38" s="56"/>
      <c r="G38" s="56"/>
    </row>
    <row r="39" spans="1:7" ht="13.5">
      <c r="A39" s="51" t="s">
        <v>105</v>
      </c>
      <c r="B39" s="47" t="s">
        <v>177</v>
      </c>
      <c r="C39" s="47"/>
      <c r="D39" s="47"/>
      <c r="F39" s="52">
        <f>F28-F37</f>
        <v>375433</v>
      </c>
      <c r="G39" s="52">
        <f>G28-G37</f>
        <v>135366</v>
      </c>
    </row>
    <row r="40" spans="1:7" ht="14.25" thickBot="1">
      <c r="A40" s="51"/>
      <c r="F40" s="57">
        <f>SUM(F12:F16)+F39</f>
        <v>1051592</v>
      </c>
      <c r="G40" s="57">
        <f>SUM(G12:G16)+G39</f>
        <v>856054</v>
      </c>
    </row>
    <row r="41" spans="1:7" ht="13.5">
      <c r="A41" s="51"/>
      <c r="F41" s="52"/>
      <c r="G41" s="52"/>
    </row>
    <row r="42" spans="1:7" ht="13.5">
      <c r="A42" s="51"/>
      <c r="F42" s="52"/>
      <c r="G42" s="52"/>
    </row>
    <row r="43" spans="1:7" ht="13.5">
      <c r="A43" s="51" t="s">
        <v>106</v>
      </c>
      <c r="B43" s="53" t="s">
        <v>107</v>
      </c>
      <c r="F43" s="52"/>
      <c r="G43" s="52"/>
    </row>
    <row r="44" spans="1:7" ht="13.5">
      <c r="A44" s="51"/>
      <c r="F44" s="52"/>
      <c r="G44" s="52"/>
    </row>
    <row r="45" spans="1:7" ht="13.5">
      <c r="A45" s="51"/>
      <c r="B45" s="48" t="s">
        <v>108</v>
      </c>
      <c r="F45" s="60">
        <v>215300</v>
      </c>
      <c r="G45" s="52">
        <v>215300</v>
      </c>
    </row>
    <row r="46" spans="1:7" ht="13.5">
      <c r="A46" s="51"/>
      <c r="B46" s="48" t="s">
        <v>109</v>
      </c>
      <c r="F46" s="60"/>
      <c r="G46" s="52"/>
    </row>
    <row r="47" spans="1:7" ht="13.5">
      <c r="A47" s="51"/>
      <c r="C47" s="48" t="s">
        <v>110</v>
      </c>
      <c r="F47" s="60">
        <v>158400</v>
      </c>
      <c r="G47" s="52">
        <v>158400</v>
      </c>
    </row>
    <row r="48" spans="1:7" ht="13.5">
      <c r="A48" s="51"/>
      <c r="C48" s="48" t="s">
        <v>111</v>
      </c>
      <c r="F48" s="60">
        <v>11802</v>
      </c>
      <c r="G48" s="52">
        <v>11817</v>
      </c>
    </row>
    <row r="49" spans="1:7" ht="13.5">
      <c r="A49" s="51"/>
      <c r="C49" s="48" t="s">
        <v>112</v>
      </c>
      <c r="F49" s="60">
        <v>11901</v>
      </c>
      <c r="G49" s="52">
        <v>11901</v>
      </c>
    </row>
    <row r="50" spans="1:7" ht="13.5">
      <c r="A50" s="51"/>
      <c r="C50" s="48" t="s">
        <v>113</v>
      </c>
      <c r="E50" s="55"/>
      <c r="F50" s="60">
        <v>130117</v>
      </c>
      <c r="G50" s="52">
        <v>122079</v>
      </c>
    </row>
    <row r="51" spans="1:7" ht="13.5">
      <c r="A51" s="51"/>
      <c r="F51" s="60"/>
      <c r="G51" s="52"/>
    </row>
    <row r="52" spans="1:7" ht="13.5">
      <c r="A52" s="51" t="s">
        <v>114</v>
      </c>
      <c r="B52" s="48" t="s">
        <v>115</v>
      </c>
      <c r="F52" s="60">
        <v>35428</v>
      </c>
      <c r="G52" s="52">
        <v>35937</v>
      </c>
    </row>
    <row r="53" spans="1:7" ht="13.5">
      <c r="A53" s="51" t="s">
        <v>116</v>
      </c>
      <c r="B53" s="48" t="s">
        <v>117</v>
      </c>
      <c r="F53" s="60">
        <f>67380+5923+3553-3823</f>
        <v>73033</v>
      </c>
      <c r="G53" s="52">
        <v>86013</v>
      </c>
    </row>
    <row r="54" spans="1:7" ht="13.5">
      <c r="A54" s="51" t="s">
        <v>118</v>
      </c>
      <c r="B54" s="48" t="s">
        <v>215</v>
      </c>
      <c r="F54" s="60">
        <v>350000</v>
      </c>
      <c r="G54" s="52">
        <v>150000</v>
      </c>
    </row>
    <row r="55" spans="1:7" ht="13.5">
      <c r="A55" s="51" t="s">
        <v>120</v>
      </c>
      <c r="B55" s="48" t="s">
        <v>119</v>
      </c>
      <c r="F55" s="60">
        <v>3352</v>
      </c>
      <c r="G55" s="52">
        <v>2348</v>
      </c>
    </row>
    <row r="56" spans="1:7" ht="13.5">
      <c r="A56" s="51" t="s">
        <v>143</v>
      </c>
      <c r="B56" s="48" t="s">
        <v>121</v>
      </c>
      <c r="F56" s="60">
        <v>62259</v>
      </c>
      <c r="G56" s="52">
        <f>62259</f>
        <v>62259</v>
      </c>
    </row>
    <row r="57" spans="1:7" ht="14.25" thickBot="1">
      <c r="A57" s="51"/>
      <c r="F57" s="57">
        <f>SUM(F45:F56)</f>
        <v>1051592</v>
      </c>
      <c r="G57" s="57">
        <f>SUM(G45:G56)</f>
        <v>856054</v>
      </c>
    </row>
    <row r="58" spans="1:7" ht="13.5">
      <c r="A58" s="51"/>
      <c r="F58" s="52">
        <f>+F40-F57</f>
        <v>0</v>
      </c>
      <c r="G58" s="52"/>
    </row>
    <row r="59" spans="1:7" ht="14.25" thickBot="1">
      <c r="A59" s="51" t="s">
        <v>118</v>
      </c>
      <c r="B59" s="47" t="s">
        <v>122</v>
      </c>
      <c r="C59" s="47"/>
      <c r="D59" s="47"/>
      <c r="E59" s="47"/>
      <c r="F59" s="58">
        <f>SUM(F45:F51)/F45*100-F16/F45*100</f>
        <v>241.6335346028797</v>
      </c>
      <c r="G59" s="58">
        <f>SUM(G45:G51)/G45*100-G16/G45*100</f>
        <v>237.7659080352996</v>
      </c>
    </row>
    <row r="60" ht="14.25" thickTop="1">
      <c r="F60" s="59"/>
    </row>
    <row r="61" ht="13.5">
      <c r="F61" s="55"/>
    </row>
  </sheetData>
  <printOptions/>
  <pageMargins left="0.75" right="0.75" top="0.5" bottom="0.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7"/>
  <sheetViews>
    <sheetView tabSelected="1" workbookViewId="0" topLeftCell="A322">
      <selection activeCell="B341" sqref="B341"/>
    </sheetView>
  </sheetViews>
  <sheetFormatPr defaultColWidth="9.140625" defaultRowHeight="12.75"/>
  <cols>
    <col min="1" max="1" width="4.57421875" style="2" customWidth="1"/>
    <col min="2" max="2" width="8.00390625" style="2" customWidth="1"/>
    <col min="3" max="3" width="3.7109375" style="2" customWidth="1"/>
    <col min="4" max="4" width="28.8515625" style="2" customWidth="1"/>
    <col min="5" max="5" width="14.421875" style="2" customWidth="1"/>
    <col min="6" max="6" width="14.7109375" style="2" customWidth="1"/>
    <col min="7" max="7" width="1.57421875" style="2" customWidth="1"/>
    <col min="8" max="8" width="14.7109375" style="2" customWidth="1"/>
    <col min="9" max="9" width="14.421875" style="2" customWidth="1"/>
    <col min="10" max="10" width="16.7109375" style="2" customWidth="1"/>
    <col min="11" max="12" width="9.140625" style="2" customWidth="1"/>
    <col min="13" max="13" width="0.42578125" style="2" customWidth="1"/>
    <col min="14" max="14" width="9.140625" style="2" hidden="1" customWidth="1"/>
    <col min="15" max="15" width="5.7109375" style="2" customWidth="1"/>
    <col min="16" max="16384" width="9.140625" style="2" customWidth="1"/>
  </cols>
  <sheetData>
    <row r="1" spans="1:9" ht="15">
      <c r="A1" s="1" t="s">
        <v>59</v>
      </c>
      <c r="I1" s="1"/>
    </row>
    <row r="3" ht="15">
      <c r="A3" s="3" t="s">
        <v>223</v>
      </c>
    </row>
    <row r="4" ht="15">
      <c r="A4" s="3"/>
    </row>
    <row r="6" spans="1:2" ht="15">
      <c r="A6" s="1" t="s">
        <v>81</v>
      </c>
      <c r="B6" s="3" t="s">
        <v>123</v>
      </c>
    </row>
    <row r="7" ht="15">
      <c r="A7" s="1"/>
    </row>
    <row r="8" ht="15">
      <c r="B8" s="2" t="s">
        <v>207</v>
      </c>
    </row>
    <row r="9" spans="1:2" ht="15">
      <c r="A9" s="1"/>
      <c r="B9" s="2" t="s">
        <v>228</v>
      </c>
    </row>
    <row r="10" spans="1:2" ht="15">
      <c r="A10" s="1"/>
      <c r="B10" s="2" t="s">
        <v>229</v>
      </c>
    </row>
    <row r="11" spans="1:2" ht="15">
      <c r="A11" s="1"/>
      <c r="B11" s="2" t="s">
        <v>230</v>
      </c>
    </row>
    <row r="12" ht="15">
      <c r="A12" s="1"/>
    </row>
    <row r="13" ht="15">
      <c r="A13" s="1"/>
    </row>
    <row r="14" spans="1:2" ht="15">
      <c r="A14" s="1" t="s">
        <v>83</v>
      </c>
      <c r="B14" s="3" t="s">
        <v>194</v>
      </c>
    </row>
    <row r="15" ht="15">
      <c r="A15" s="1"/>
    </row>
    <row r="16" spans="1:2" ht="15">
      <c r="A16" s="1"/>
      <c r="B16" s="2" t="s">
        <v>200</v>
      </c>
    </row>
    <row r="17" ht="15">
      <c r="A17" s="1"/>
    </row>
    <row r="18" ht="15">
      <c r="A18" s="1"/>
    </row>
    <row r="19" spans="1:2" ht="15">
      <c r="A19" s="1" t="s">
        <v>85</v>
      </c>
      <c r="B19" s="3" t="s">
        <v>73</v>
      </c>
    </row>
    <row r="20" ht="15">
      <c r="A20" s="1"/>
    </row>
    <row r="21" spans="1:2" ht="15">
      <c r="A21" s="1"/>
      <c r="B21" s="2" t="s">
        <v>124</v>
      </c>
    </row>
    <row r="22" ht="15">
      <c r="A22" s="1"/>
    </row>
    <row r="23" ht="15">
      <c r="A23" s="1"/>
    </row>
    <row r="24" spans="1:2" ht="15">
      <c r="A24" s="1" t="s">
        <v>87</v>
      </c>
      <c r="B24" s="3" t="s">
        <v>195</v>
      </c>
    </row>
    <row r="25" spans="1:2" ht="15">
      <c r="A25" s="1"/>
      <c r="B25" s="1"/>
    </row>
    <row r="26" ht="15">
      <c r="A26" s="1"/>
    </row>
    <row r="27" spans="1:10" ht="15">
      <c r="A27" s="1"/>
      <c r="E27" s="4" t="s">
        <v>171</v>
      </c>
      <c r="F27" s="4" t="s">
        <v>61</v>
      </c>
      <c r="G27" s="4"/>
      <c r="H27" s="4" t="s">
        <v>60</v>
      </c>
      <c r="I27" s="4" t="s">
        <v>61</v>
      </c>
      <c r="J27" s="4"/>
    </row>
    <row r="28" spans="1:10" ht="15">
      <c r="A28" s="1"/>
      <c r="E28" s="4" t="s">
        <v>62</v>
      </c>
      <c r="F28" s="4" t="s">
        <v>63</v>
      </c>
      <c r="G28" s="4"/>
      <c r="H28" s="4" t="s">
        <v>172</v>
      </c>
      <c r="I28" s="4" t="s">
        <v>63</v>
      </c>
      <c r="J28" s="4"/>
    </row>
    <row r="29" spans="1:10" ht="15">
      <c r="A29" s="1"/>
      <c r="E29" s="4" t="s">
        <v>64</v>
      </c>
      <c r="F29" s="4" t="s">
        <v>64</v>
      </c>
      <c r="G29" s="4"/>
      <c r="H29" s="4" t="s">
        <v>173</v>
      </c>
      <c r="I29" s="4" t="s">
        <v>65</v>
      </c>
      <c r="J29" s="4"/>
    </row>
    <row r="30" spans="1:9" ht="15">
      <c r="A30" s="1"/>
      <c r="E30" s="5" t="s">
        <v>222</v>
      </c>
      <c r="F30" s="6" t="s">
        <v>178</v>
      </c>
      <c r="G30" s="6"/>
      <c r="H30" s="6" t="str">
        <f>+E30</f>
        <v>31.7.2001</v>
      </c>
      <c r="I30" s="6" t="str">
        <f>+F30</f>
        <v>31.7.2000</v>
      </c>
    </row>
    <row r="31" spans="1:9" ht="15">
      <c r="A31" s="1"/>
      <c r="E31" s="4" t="s">
        <v>66</v>
      </c>
      <c r="F31" s="4" t="s">
        <v>66</v>
      </c>
      <c r="G31" s="4"/>
      <c r="H31" s="4" t="s">
        <v>66</v>
      </c>
      <c r="I31" s="4" t="s">
        <v>66</v>
      </c>
    </row>
    <row r="32" spans="1:9" ht="15">
      <c r="A32" s="1"/>
      <c r="E32" s="4"/>
      <c r="F32" s="4"/>
      <c r="G32" s="4"/>
      <c r="H32" s="4"/>
      <c r="I32" s="4"/>
    </row>
    <row r="33" spans="1:9" ht="15">
      <c r="A33" s="1"/>
      <c r="B33" s="2" t="s">
        <v>189</v>
      </c>
      <c r="E33" s="64">
        <v>-5093</v>
      </c>
      <c r="F33" s="64">
        <v>-7094</v>
      </c>
      <c r="G33" s="81"/>
      <c r="H33" s="64">
        <v>-9588</v>
      </c>
      <c r="I33" s="64">
        <v>-12336</v>
      </c>
    </row>
    <row r="34" spans="1:9" ht="15">
      <c r="A34" s="1"/>
      <c r="B34" s="2" t="s">
        <v>119</v>
      </c>
      <c r="E34" s="64">
        <v>153</v>
      </c>
      <c r="F34" s="64">
        <v>116</v>
      </c>
      <c r="G34" s="64"/>
      <c r="H34" s="64">
        <v>258.682</v>
      </c>
      <c r="I34" s="64">
        <v>246</v>
      </c>
    </row>
    <row r="35" spans="1:9" ht="15">
      <c r="A35" s="1"/>
      <c r="B35" s="2" t="s">
        <v>125</v>
      </c>
      <c r="E35" s="64">
        <v>0</v>
      </c>
      <c r="F35" s="64">
        <v>0</v>
      </c>
      <c r="G35" s="64"/>
      <c r="H35" s="64">
        <v>0</v>
      </c>
      <c r="I35" s="64">
        <v>0</v>
      </c>
    </row>
    <row r="36" spans="1:9" ht="15.75" thickBot="1">
      <c r="A36" s="1"/>
      <c r="E36" s="82">
        <f>SUM(E33:E35)</f>
        <v>-4940</v>
      </c>
      <c r="F36" s="82">
        <f>SUM(F33:F35)</f>
        <v>-6978</v>
      </c>
      <c r="G36" s="82">
        <f>SUM(G33:G35)</f>
        <v>0</v>
      </c>
      <c r="H36" s="82">
        <f>SUM(H33:H35)</f>
        <v>-9329.318</v>
      </c>
      <c r="I36" s="82">
        <f>SUM(I33:I35)</f>
        <v>-12090</v>
      </c>
    </row>
    <row r="37" spans="1:9" ht="15.75" thickTop="1">
      <c r="A37" s="1"/>
      <c r="B37" s="2" t="s">
        <v>190</v>
      </c>
      <c r="E37" s="83">
        <f>-E36/9027</f>
        <v>0.5472471474465492</v>
      </c>
      <c r="F37" s="83">
        <f>-F36/17393</f>
        <v>0.40119588340136836</v>
      </c>
      <c r="G37" s="83"/>
      <c r="H37" s="83">
        <f>-H36/17130</f>
        <v>0.5446186806771746</v>
      </c>
      <c r="I37" s="83">
        <f>-I36/29089</f>
        <v>0.41562102512977417</v>
      </c>
    </row>
    <row r="38" spans="1:9" ht="15">
      <c r="A38" s="1"/>
      <c r="E38" s="7"/>
      <c r="F38" s="7"/>
      <c r="G38" s="7"/>
      <c r="H38" s="7"/>
      <c r="I38" s="7"/>
    </row>
    <row r="39" spans="1:9" ht="15">
      <c r="A39" s="1"/>
      <c r="B39" s="2" t="s">
        <v>197</v>
      </c>
      <c r="E39" s="7"/>
      <c r="F39" s="7"/>
      <c r="G39" s="7"/>
      <c r="H39" s="7"/>
      <c r="I39" s="7"/>
    </row>
    <row r="40" spans="1:9" ht="15">
      <c r="A40" s="1"/>
      <c r="B40" s="2" t="s">
        <v>199</v>
      </c>
      <c r="E40" s="7"/>
      <c r="F40" s="7"/>
      <c r="G40" s="7"/>
      <c r="H40" s="7"/>
      <c r="I40" s="7"/>
    </row>
    <row r="41" spans="1:9" ht="15">
      <c r="A41" s="1"/>
      <c r="B41" s="2" t="s">
        <v>198</v>
      </c>
      <c r="E41" s="7"/>
      <c r="F41" s="7"/>
      <c r="G41" s="7"/>
      <c r="H41" s="7"/>
      <c r="I41" s="7"/>
    </row>
    <row r="42" spans="1:9" ht="15">
      <c r="A42" s="1"/>
      <c r="E42" s="7"/>
      <c r="F42" s="7"/>
      <c r="G42" s="7"/>
      <c r="H42" s="7"/>
      <c r="I42" s="7"/>
    </row>
    <row r="43" ht="15">
      <c r="A43" s="1"/>
    </row>
    <row r="44" spans="1:2" ht="15">
      <c r="A44" s="1" t="s">
        <v>89</v>
      </c>
      <c r="B44" s="3" t="s">
        <v>169</v>
      </c>
    </row>
    <row r="45" spans="1:2" ht="15">
      <c r="A45" s="1"/>
      <c r="B45" s="8"/>
    </row>
    <row r="46" spans="1:2" ht="15">
      <c r="A46" s="1"/>
      <c r="B46" s="2" t="s">
        <v>224</v>
      </c>
    </row>
    <row r="47" spans="1:2" ht="15">
      <c r="A47" s="1"/>
      <c r="B47" s="2" t="s">
        <v>225</v>
      </c>
    </row>
    <row r="48" ht="15">
      <c r="A48" s="1"/>
    </row>
    <row r="49" ht="15">
      <c r="A49" s="1"/>
    </row>
    <row r="50" spans="1:2" ht="15">
      <c r="A50" s="1" t="s">
        <v>90</v>
      </c>
      <c r="B50" s="3" t="s">
        <v>126</v>
      </c>
    </row>
    <row r="51" ht="15">
      <c r="A51" s="1"/>
    </row>
    <row r="52" spans="1:2" ht="15">
      <c r="A52" s="1"/>
      <c r="B52" s="2" t="s">
        <v>127</v>
      </c>
    </row>
    <row r="53" ht="15">
      <c r="A53" s="1"/>
    </row>
    <row r="54" ht="15">
      <c r="A54" s="1"/>
    </row>
    <row r="55" spans="1:2" ht="15">
      <c r="A55" s="1" t="s">
        <v>98</v>
      </c>
      <c r="B55" s="3" t="s">
        <v>128</v>
      </c>
    </row>
    <row r="56" ht="15">
      <c r="A56" s="1"/>
    </row>
    <row r="57" spans="1:2" ht="15">
      <c r="A57" s="1"/>
      <c r="B57" s="2" t="s">
        <v>358</v>
      </c>
    </row>
    <row r="58" spans="1:2" ht="15">
      <c r="A58" s="1"/>
      <c r="B58" s="2" t="s">
        <v>359</v>
      </c>
    </row>
    <row r="59" spans="1:6" ht="15">
      <c r="A59" s="1"/>
      <c r="F59" s="9"/>
    </row>
    <row r="60" spans="1:2" ht="15">
      <c r="A60" s="1"/>
      <c r="B60" s="3"/>
    </row>
    <row r="61" spans="1:2" ht="15">
      <c r="A61" s="1" t="s">
        <v>105</v>
      </c>
      <c r="B61" s="3" t="s">
        <v>129</v>
      </c>
    </row>
    <row r="62" ht="15">
      <c r="A62" s="1"/>
    </row>
    <row r="63" spans="1:9" ht="15">
      <c r="A63" s="2" t="s">
        <v>191</v>
      </c>
      <c r="B63" s="11" t="s">
        <v>186</v>
      </c>
      <c r="C63" s="11"/>
      <c r="D63" s="11"/>
      <c r="E63" s="11"/>
      <c r="F63" s="11"/>
      <c r="G63" s="11"/>
      <c r="H63" s="11"/>
      <c r="I63" s="11"/>
    </row>
    <row r="64" ht="15">
      <c r="A64" s="1"/>
    </row>
    <row r="65" spans="1:4" ht="15">
      <c r="A65" s="1"/>
      <c r="B65" s="2" t="s">
        <v>168</v>
      </c>
      <c r="D65" s="2" t="s">
        <v>201</v>
      </c>
    </row>
    <row r="66" spans="1:4" ht="15">
      <c r="A66" s="1"/>
      <c r="D66" s="2" t="s">
        <v>202</v>
      </c>
    </row>
    <row r="67" spans="1:4" ht="15">
      <c r="A67" s="1"/>
      <c r="D67" s="2" t="s">
        <v>218</v>
      </c>
    </row>
    <row r="68" ht="15">
      <c r="A68" s="1"/>
    </row>
    <row r="69" spans="1:4" ht="15">
      <c r="A69" s="1"/>
      <c r="D69" s="2" t="s">
        <v>366</v>
      </c>
    </row>
    <row r="70" ht="15">
      <c r="A70" s="1"/>
    </row>
    <row r="71" spans="1:5" ht="15">
      <c r="A71" s="1"/>
      <c r="E71" s="12"/>
    </row>
    <row r="72" spans="1:5" ht="15">
      <c r="A72" s="2" t="s">
        <v>183</v>
      </c>
      <c r="B72" s="10" t="s">
        <v>367</v>
      </c>
      <c r="E72" s="12"/>
    </row>
    <row r="73" spans="1:5" ht="15">
      <c r="A73" s="1"/>
      <c r="E73" s="12"/>
    </row>
    <row r="74" spans="1:5" ht="15">
      <c r="A74" s="1"/>
      <c r="B74" s="12" t="s">
        <v>168</v>
      </c>
      <c r="D74" s="2" t="s">
        <v>379</v>
      </c>
      <c r="E74" s="12"/>
    </row>
    <row r="75" spans="1:5" ht="15">
      <c r="A75" s="1"/>
      <c r="D75" s="2" t="s">
        <v>49</v>
      </c>
      <c r="E75" s="12"/>
    </row>
    <row r="76" spans="1:5" ht="15">
      <c r="A76" s="1"/>
      <c r="D76" s="2" t="s">
        <v>350</v>
      </c>
      <c r="E76" s="12"/>
    </row>
    <row r="77" spans="1:5" ht="15">
      <c r="A77" s="1"/>
      <c r="E77" s="12"/>
    </row>
    <row r="78" spans="1:5" ht="15">
      <c r="A78" s="1"/>
      <c r="D78" s="2" t="s">
        <v>386</v>
      </c>
      <c r="E78" s="12"/>
    </row>
    <row r="79" spans="1:5" ht="15">
      <c r="A79" s="1"/>
      <c r="D79" s="2" t="s">
        <v>385</v>
      </c>
      <c r="E79" s="12"/>
    </row>
    <row r="80" spans="1:5" ht="15">
      <c r="A80" s="1"/>
      <c r="E80" s="12"/>
    </row>
    <row r="81" spans="1:5" ht="15">
      <c r="A81" s="1"/>
      <c r="D81" s="2" t="s">
        <v>365</v>
      </c>
      <c r="E81" s="12"/>
    </row>
    <row r="82" spans="1:5" ht="15">
      <c r="A82" s="1"/>
      <c r="D82" s="2" t="s">
        <v>364</v>
      </c>
      <c r="E82" s="12"/>
    </row>
    <row r="83" spans="1:5" ht="15">
      <c r="A83" s="1"/>
      <c r="E83" s="12"/>
    </row>
    <row r="84" spans="1:5" ht="15">
      <c r="A84" s="1"/>
      <c r="E84" s="12"/>
    </row>
    <row r="85" spans="1:5" ht="15">
      <c r="A85" s="2" t="s">
        <v>192</v>
      </c>
      <c r="B85" s="10" t="s">
        <v>375</v>
      </c>
      <c r="E85" s="12"/>
    </row>
    <row r="86" spans="1:5" ht="15">
      <c r="A86" s="1"/>
      <c r="E86" s="12"/>
    </row>
    <row r="87" spans="1:5" ht="15">
      <c r="A87" s="1"/>
      <c r="B87" s="12" t="s">
        <v>168</v>
      </c>
      <c r="C87" s="2" t="s">
        <v>67</v>
      </c>
      <c r="D87" s="2" t="s">
        <v>376</v>
      </c>
      <c r="E87" s="12"/>
    </row>
    <row r="88" spans="1:5" ht="15">
      <c r="A88" s="1"/>
      <c r="E88" s="12"/>
    </row>
    <row r="89" spans="1:5" ht="15">
      <c r="A89" s="1"/>
      <c r="C89" s="2" t="s">
        <v>68</v>
      </c>
      <c r="D89" s="2" t="s">
        <v>377</v>
      </c>
      <c r="E89" s="12"/>
    </row>
    <row r="90" spans="1:5" ht="15">
      <c r="A90" s="1"/>
      <c r="D90" s="2" t="s">
        <v>378</v>
      </c>
      <c r="E90" s="12"/>
    </row>
    <row r="91" spans="1:5" ht="15">
      <c r="A91" s="1"/>
      <c r="D91" s="2" t="s">
        <v>0</v>
      </c>
      <c r="E91" s="12"/>
    </row>
    <row r="92" spans="1:5" ht="15">
      <c r="A92" s="1"/>
      <c r="E92" s="12"/>
    </row>
    <row r="93" spans="1:5" ht="15">
      <c r="A93" s="1"/>
      <c r="C93" s="2" t="s">
        <v>69</v>
      </c>
      <c r="D93" s="2" t="s">
        <v>1</v>
      </c>
      <c r="E93" s="12"/>
    </row>
    <row r="94" spans="1:5" ht="15">
      <c r="A94" s="1"/>
      <c r="D94" s="2" t="s">
        <v>2</v>
      </c>
      <c r="E94" s="12"/>
    </row>
    <row r="95" spans="1:5" ht="15">
      <c r="A95" s="1"/>
      <c r="E95" s="12"/>
    </row>
    <row r="96" spans="1:5" ht="15">
      <c r="A96" s="1"/>
      <c r="C96" s="2" t="s">
        <v>70</v>
      </c>
      <c r="D96" s="2" t="s">
        <v>3</v>
      </c>
      <c r="E96" s="12"/>
    </row>
    <row r="97" spans="1:5" ht="15">
      <c r="A97" s="1"/>
      <c r="D97" s="2" t="s">
        <v>4</v>
      </c>
      <c r="E97" s="12"/>
    </row>
    <row r="98" spans="1:5" ht="15">
      <c r="A98" s="1"/>
      <c r="E98" s="12"/>
    </row>
    <row r="99" spans="1:5" ht="15">
      <c r="A99" s="1"/>
      <c r="C99" s="2" t="s">
        <v>71</v>
      </c>
      <c r="D99" s="2" t="s">
        <v>5</v>
      </c>
      <c r="E99" s="12"/>
    </row>
    <row r="100" spans="1:5" ht="15">
      <c r="A100" s="1"/>
      <c r="D100" s="2" t="s">
        <v>6</v>
      </c>
      <c r="E100" s="12"/>
    </row>
    <row r="101" spans="1:5" ht="15">
      <c r="A101" s="1"/>
      <c r="D101" s="2" t="s">
        <v>380</v>
      </c>
      <c r="E101" s="12"/>
    </row>
    <row r="102" spans="1:5" ht="15">
      <c r="A102" s="1"/>
      <c r="E102" s="12"/>
    </row>
    <row r="103" spans="1:5" ht="15">
      <c r="A103" s="1"/>
      <c r="E103" s="12"/>
    </row>
    <row r="104" spans="1:5" ht="15">
      <c r="A104" s="2" t="s">
        <v>208</v>
      </c>
      <c r="B104" s="10" t="s">
        <v>7</v>
      </c>
      <c r="E104" s="12"/>
    </row>
    <row r="105" spans="1:5" ht="15">
      <c r="A105" s="1"/>
      <c r="E105" s="12"/>
    </row>
    <row r="106" spans="1:5" ht="15">
      <c r="A106" s="1"/>
      <c r="B106" s="12" t="s">
        <v>168</v>
      </c>
      <c r="C106" s="2" t="s">
        <v>67</v>
      </c>
      <c r="D106" s="2" t="s">
        <v>50</v>
      </c>
      <c r="E106" s="12"/>
    </row>
    <row r="107" spans="1:5" ht="15">
      <c r="A107" s="1"/>
      <c r="D107" s="2" t="s">
        <v>8</v>
      </c>
      <c r="E107" s="12"/>
    </row>
    <row r="108" ht="15">
      <c r="E108" s="12"/>
    </row>
    <row r="109" spans="3:5" ht="15">
      <c r="C109" s="2" t="s">
        <v>68</v>
      </c>
      <c r="D109" s="2" t="s">
        <v>9</v>
      </c>
      <c r="E109" s="12"/>
    </row>
    <row r="110" spans="4:5" ht="15">
      <c r="D110" s="2" t="s">
        <v>10</v>
      </c>
      <c r="E110" s="12"/>
    </row>
    <row r="111" ht="15">
      <c r="E111" s="12"/>
    </row>
    <row r="112" ht="15">
      <c r="E112" s="12"/>
    </row>
    <row r="113" spans="1:5" ht="15">
      <c r="A113" s="2" t="s">
        <v>227</v>
      </c>
      <c r="B113" s="2" t="s">
        <v>219</v>
      </c>
      <c r="E113" s="12"/>
    </row>
    <row r="114" spans="1:5" ht="15">
      <c r="A114" s="1"/>
      <c r="B114" s="14" t="s">
        <v>220</v>
      </c>
      <c r="E114" s="12"/>
    </row>
    <row r="115" spans="1:5" ht="15">
      <c r="A115" s="1"/>
      <c r="B115" s="2" t="s">
        <v>360</v>
      </c>
      <c r="E115" s="12"/>
    </row>
    <row r="116" spans="1:9" ht="15">
      <c r="A116" s="1"/>
      <c r="B116" s="12" t="s">
        <v>361</v>
      </c>
      <c r="C116" s="12"/>
      <c r="D116" s="12"/>
      <c r="E116" s="12"/>
      <c r="F116" s="12"/>
      <c r="G116" s="12"/>
      <c r="H116" s="12"/>
      <c r="I116" s="12"/>
    </row>
    <row r="117" spans="1:9" ht="15">
      <c r="A117" s="1"/>
      <c r="B117" s="15" t="s">
        <v>362</v>
      </c>
      <c r="C117" s="11"/>
      <c r="D117" s="11"/>
      <c r="E117" s="11"/>
      <c r="F117" s="11"/>
      <c r="G117" s="11"/>
      <c r="H117" s="11"/>
      <c r="I117" s="11"/>
    </row>
    <row r="118" spans="1:5" ht="15">
      <c r="A118" s="1"/>
      <c r="B118" s="14"/>
      <c r="E118" s="12"/>
    </row>
    <row r="119" spans="1:5" ht="15">
      <c r="A119" s="1"/>
      <c r="B119" s="2" t="s">
        <v>168</v>
      </c>
      <c r="C119" s="16" t="s">
        <v>81</v>
      </c>
      <c r="D119" s="2" t="s">
        <v>343</v>
      </c>
      <c r="E119" s="12"/>
    </row>
    <row r="120" spans="1:5" ht="15">
      <c r="A120" s="1"/>
      <c r="B120" s="14"/>
      <c r="D120" s="2" t="s">
        <v>339</v>
      </c>
      <c r="E120" s="12"/>
    </row>
    <row r="121" spans="1:5" ht="15">
      <c r="A121" s="1"/>
      <c r="B121" s="14"/>
      <c r="D121" s="2" t="s">
        <v>340</v>
      </c>
      <c r="E121" s="12"/>
    </row>
    <row r="122" spans="1:5" ht="15">
      <c r="A122" s="1"/>
      <c r="B122" s="14"/>
      <c r="D122" s="2" t="s">
        <v>341</v>
      </c>
      <c r="E122" s="12"/>
    </row>
    <row r="123" spans="1:5" ht="15">
      <c r="A123" s="1"/>
      <c r="B123" s="14"/>
      <c r="E123" s="12"/>
    </row>
    <row r="124" spans="1:5" ht="15">
      <c r="A124" s="1"/>
      <c r="B124" s="14"/>
      <c r="C124" s="16" t="s">
        <v>231</v>
      </c>
      <c r="D124" s="2" t="s">
        <v>232</v>
      </c>
      <c r="E124" s="12"/>
    </row>
    <row r="125" spans="1:5" ht="15">
      <c r="A125" s="1"/>
      <c r="B125" s="14"/>
      <c r="D125" s="2" t="s">
        <v>233</v>
      </c>
      <c r="E125" s="12"/>
    </row>
    <row r="126" spans="1:5" ht="15">
      <c r="A126" s="1"/>
      <c r="B126" s="14"/>
      <c r="D126" s="2" t="s">
        <v>342</v>
      </c>
      <c r="E126" s="12"/>
    </row>
    <row r="127" spans="1:5" ht="15">
      <c r="A127" s="1"/>
      <c r="B127" s="14"/>
      <c r="D127" s="2" t="s">
        <v>355</v>
      </c>
      <c r="E127" s="12"/>
    </row>
    <row r="128" spans="1:5" ht="15">
      <c r="A128" s="1"/>
      <c r="B128" s="14"/>
      <c r="D128" s="2" t="s">
        <v>234</v>
      </c>
      <c r="E128" s="12"/>
    </row>
    <row r="129" spans="1:5" ht="15">
      <c r="A129" s="1"/>
      <c r="B129" s="14"/>
      <c r="D129" s="2" t="s">
        <v>221</v>
      </c>
      <c r="E129" s="12"/>
    </row>
    <row r="130" spans="1:5" ht="15">
      <c r="A130" s="1"/>
      <c r="B130" s="14"/>
      <c r="E130" s="12"/>
    </row>
    <row r="131" spans="1:5" ht="15">
      <c r="A131" s="1"/>
      <c r="B131" s="14"/>
      <c r="C131" s="2" t="s">
        <v>235</v>
      </c>
      <c r="D131" s="2" t="s">
        <v>344</v>
      </c>
      <c r="E131" s="12"/>
    </row>
    <row r="132" spans="1:5" ht="15">
      <c r="A132" s="1"/>
      <c r="B132" s="14"/>
      <c r="D132" s="2" t="s">
        <v>236</v>
      </c>
      <c r="E132" s="12"/>
    </row>
    <row r="133" spans="1:5" ht="15">
      <c r="A133" s="1"/>
      <c r="B133" s="14"/>
      <c r="D133" s="2" t="s">
        <v>237</v>
      </c>
      <c r="E133" s="12"/>
    </row>
    <row r="134" spans="1:5" ht="15">
      <c r="A134" s="1"/>
      <c r="B134" s="14"/>
      <c r="D134" s="2" t="s">
        <v>238</v>
      </c>
      <c r="E134" s="12"/>
    </row>
    <row r="135" spans="1:5" ht="15">
      <c r="A135" s="1"/>
      <c r="B135" s="14"/>
      <c r="D135" s="2" t="s">
        <v>345</v>
      </c>
      <c r="E135" s="12"/>
    </row>
    <row r="136" spans="1:5" ht="15">
      <c r="A136" s="1"/>
      <c r="B136" s="14"/>
      <c r="E136" s="12"/>
    </row>
    <row r="137" spans="1:5" ht="15">
      <c r="A137" s="1"/>
      <c r="B137" s="14"/>
      <c r="C137" s="2" t="s">
        <v>239</v>
      </c>
      <c r="D137" s="2" t="s">
        <v>356</v>
      </c>
      <c r="E137" s="12"/>
    </row>
    <row r="138" spans="1:5" ht="15">
      <c r="A138" s="1"/>
      <c r="B138" s="14"/>
      <c r="D138" s="2" t="s">
        <v>346</v>
      </c>
      <c r="E138" s="12"/>
    </row>
    <row r="139" spans="1:5" ht="15">
      <c r="A139" s="1"/>
      <c r="B139" s="14"/>
      <c r="D139" s="2" t="s">
        <v>240</v>
      </c>
      <c r="E139" s="12"/>
    </row>
    <row r="140" spans="1:5" ht="15">
      <c r="A140" s="1"/>
      <c r="B140" s="14"/>
      <c r="E140" s="12"/>
    </row>
    <row r="141" spans="1:5" ht="15">
      <c r="A141" s="1"/>
      <c r="B141" s="14"/>
      <c r="E141" s="12"/>
    </row>
    <row r="142" spans="1:5" ht="15">
      <c r="A142" s="1"/>
      <c r="B142" s="14"/>
      <c r="C142" s="2" t="s">
        <v>83</v>
      </c>
      <c r="D142" s="2" t="s">
        <v>242</v>
      </c>
      <c r="E142" s="12"/>
    </row>
    <row r="143" spans="1:5" ht="15">
      <c r="A143" s="1"/>
      <c r="B143" s="14"/>
      <c r="D143" s="2" t="s">
        <v>347</v>
      </c>
      <c r="E143" s="12"/>
    </row>
    <row r="144" spans="1:5" ht="15">
      <c r="A144" s="1"/>
      <c r="B144" s="14"/>
      <c r="D144" s="2" t="s">
        <v>243</v>
      </c>
      <c r="E144" s="12"/>
    </row>
    <row r="145" spans="1:5" ht="15">
      <c r="A145" s="1"/>
      <c r="B145" s="14"/>
      <c r="D145" s="2" t="s">
        <v>244</v>
      </c>
      <c r="E145" s="12"/>
    </row>
    <row r="146" spans="1:5" ht="15">
      <c r="A146" s="1"/>
      <c r="B146" s="14"/>
      <c r="E146" s="12"/>
    </row>
    <row r="147" spans="1:5" ht="15">
      <c r="A147" s="1"/>
      <c r="B147" s="14"/>
      <c r="D147" s="2" t="s">
        <v>245</v>
      </c>
      <c r="E147" s="12"/>
    </row>
    <row r="148" spans="1:5" ht="15">
      <c r="A148" s="1"/>
      <c r="B148" s="14"/>
      <c r="E148" s="12"/>
    </row>
    <row r="149" spans="1:5" ht="15">
      <c r="A149" s="1"/>
      <c r="B149" s="14"/>
      <c r="C149" s="2" t="s">
        <v>241</v>
      </c>
      <c r="D149" s="2" t="s">
        <v>246</v>
      </c>
      <c r="E149" s="12"/>
    </row>
    <row r="150" spans="1:5" ht="15">
      <c r="A150" s="1"/>
      <c r="B150" s="14"/>
      <c r="E150" s="12"/>
    </row>
    <row r="151" spans="1:8" ht="15">
      <c r="A151" s="1"/>
      <c r="B151" s="14"/>
      <c r="D151" s="17"/>
      <c r="E151" s="18"/>
      <c r="F151" s="19" t="s">
        <v>247</v>
      </c>
      <c r="H151" s="20" t="s">
        <v>248</v>
      </c>
    </row>
    <row r="152" spans="1:8" ht="15">
      <c r="A152" s="1"/>
      <c r="B152" s="14"/>
      <c r="D152" s="21"/>
      <c r="E152" s="11"/>
      <c r="F152" s="22" t="s">
        <v>249</v>
      </c>
      <c r="H152" s="23" t="s">
        <v>250</v>
      </c>
    </row>
    <row r="153" spans="1:8" ht="15">
      <c r="A153" s="1"/>
      <c r="B153" s="14"/>
      <c r="D153" s="17" t="s">
        <v>251</v>
      </c>
      <c r="E153" s="18"/>
      <c r="F153" s="19" t="s">
        <v>252</v>
      </c>
      <c r="H153" s="20" t="s">
        <v>253</v>
      </c>
    </row>
    <row r="154" spans="1:8" ht="15">
      <c r="A154" s="1"/>
      <c r="B154" s="14"/>
      <c r="D154" s="21" t="s">
        <v>254</v>
      </c>
      <c r="E154" s="11"/>
      <c r="F154" s="24"/>
      <c r="H154" s="25"/>
    </row>
    <row r="155" spans="1:8" ht="15">
      <c r="A155" s="1"/>
      <c r="B155" s="14"/>
      <c r="D155" s="17" t="s">
        <v>255</v>
      </c>
      <c r="E155" s="18"/>
      <c r="F155" s="26" t="s">
        <v>256</v>
      </c>
      <c r="H155" s="20" t="s">
        <v>257</v>
      </c>
    </row>
    <row r="156" spans="1:8" ht="15">
      <c r="A156" s="1"/>
      <c r="B156" s="14"/>
      <c r="D156" s="21" t="s">
        <v>258</v>
      </c>
      <c r="E156" s="11"/>
      <c r="F156" s="24"/>
      <c r="H156" s="24"/>
    </row>
    <row r="157" spans="1:8" ht="15">
      <c r="A157" s="1"/>
      <c r="B157" s="14"/>
      <c r="D157" s="17" t="s">
        <v>259</v>
      </c>
      <c r="E157" s="18"/>
      <c r="F157" s="26" t="s">
        <v>256</v>
      </c>
      <c r="H157" s="20" t="s">
        <v>257</v>
      </c>
    </row>
    <row r="158" spans="1:8" ht="15">
      <c r="A158" s="1"/>
      <c r="B158" s="14"/>
      <c r="D158" s="21" t="s">
        <v>260</v>
      </c>
      <c r="E158" s="11"/>
      <c r="F158" s="24"/>
      <c r="H158" s="24"/>
    </row>
    <row r="159" spans="1:8" ht="15">
      <c r="A159" s="1"/>
      <c r="B159" s="14"/>
      <c r="D159" s="17" t="s">
        <v>261</v>
      </c>
      <c r="E159" s="18"/>
      <c r="F159" s="26" t="s">
        <v>262</v>
      </c>
      <c r="H159" s="20" t="s">
        <v>257</v>
      </c>
    </row>
    <row r="160" spans="1:8" ht="15">
      <c r="A160" s="1"/>
      <c r="B160" s="14"/>
      <c r="D160" s="27" t="s">
        <v>263</v>
      </c>
      <c r="E160" s="12"/>
      <c r="F160" s="28"/>
      <c r="H160" s="29"/>
    </row>
    <row r="161" spans="1:8" ht="15">
      <c r="A161" s="1"/>
      <c r="B161" s="14"/>
      <c r="D161" s="27" t="s">
        <v>264</v>
      </c>
      <c r="E161" s="12"/>
      <c r="F161" s="28"/>
      <c r="H161" s="29"/>
    </row>
    <row r="162" spans="1:8" ht="15">
      <c r="A162" s="1"/>
      <c r="B162" s="14"/>
      <c r="D162" s="21" t="s">
        <v>265</v>
      </c>
      <c r="E162" s="11"/>
      <c r="F162" s="24"/>
      <c r="H162" s="25"/>
    </row>
    <row r="163" spans="1:8" ht="15">
      <c r="A163" s="1"/>
      <c r="B163" s="14"/>
      <c r="D163" s="17" t="s">
        <v>261</v>
      </c>
      <c r="E163" s="18"/>
      <c r="F163" s="26" t="s">
        <v>266</v>
      </c>
      <c r="H163" s="20" t="s">
        <v>257</v>
      </c>
    </row>
    <row r="164" spans="1:8" ht="15">
      <c r="A164" s="1"/>
      <c r="B164" s="14"/>
      <c r="D164" s="27" t="s">
        <v>267</v>
      </c>
      <c r="E164" s="12"/>
      <c r="F164" s="28"/>
      <c r="H164" s="29"/>
    </row>
    <row r="165" spans="1:8" ht="15">
      <c r="A165" s="1"/>
      <c r="B165" s="14"/>
      <c r="D165" s="21" t="s">
        <v>268</v>
      </c>
      <c r="E165" s="11"/>
      <c r="F165" s="24"/>
      <c r="H165" s="25"/>
    </row>
    <row r="166" spans="1:8" ht="15">
      <c r="A166" s="1"/>
      <c r="B166" s="14"/>
      <c r="D166" s="30" t="s">
        <v>269</v>
      </c>
      <c r="E166" s="31"/>
      <c r="F166" s="32" t="s">
        <v>270</v>
      </c>
      <c r="H166" s="33" t="s">
        <v>257</v>
      </c>
    </row>
    <row r="167" spans="1:5" ht="15">
      <c r="A167" s="1"/>
      <c r="B167" s="14"/>
      <c r="E167" s="12"/>
    </row>
    <row r="168" spans="1:8" ht="15">
      <c r="A168" s="1"/>
      <c r="B168" s="14"/>
      <c r="C168" s="2" t="s">
        <v>271</v>
      </c>
      <c r="D168" s="2" t="s">
        <v>272</v>
      </c>
      <c r="H168" s="34"/>
    </row>
    <row r="169" spans="1:8" ht="15">
      <c r="A169" s="1"/>
      <c r="B169" s="14"/>
      <c r="H169" s="34"/>
    </row>
    <row r="170" spans="1:8" ht="15">
      <c r="A170" s="1"/>
      <c r="B170" s="14"/>
      <c r="D170" s="17"/>
      <c r="E170" s="18"/>
      <c r="F170" s="19" t="s">
        <v>247</v>
      </c>
      <c r="H170" s="20" t="s">
        <v>248</v>
      </c>
    </row>
    <row r="171" spans="1:8" ht="15">
      <c r="A171" s="1"/>
      <c r="B171" s="14"/>
      <c r="D171" s="21"/>
      <c r="E171" s="11"/>
      <c r="F171" s="22" t="s">
        <v>249</v>
      </c>
      <c r="H171" s="23" t="s">
        <v>250</v>
      </c>
    </row>
    <row r="172" spans="1:8" ht="15">
      <c r="A172" s="1"/>
      <c r="B172" s="14"/>
      <c r="D172" s="30" t="s">
        <v>273</v>
      </c>
      <c r="E172" s="31"/>
      <c r="F172" s="32" t="s">
        <v>277</v>
      </c>
      <c r="H172" s="33" t="s">
        <v>278</v>
      </c>
    </row>
    <row r="173" spans="1:8" ht="15">
      <c r="A173" s="1"/>
      <c r="B173" s="14"/>
      <c r="D173" s="21" t="s">
        <v>274</v>
      </c>
      <c r="E173" s="11"/>
      <c r="F173" s="24" t="s">
        <v>279</v>
      </c>
      <c r="H173" s="25" t="s">
        <v>280</v>
      </c>
    </row>
    <row r="174" spans="1:8" ht="15">
      <c r="A174" s="1"/>
      <c r="B174" s="14"/>
      <c r="D174" s="30" t="s">
        <v>275</v>
      </c>
      <c r="E174" s="31"/>
      <c r="F174" s="35" t="s">
        <v>281</v>
      </c>
      <c r="H174" s="36" t="s">
        <v>282</v>
      </c>
    </row>
    <row r="175" spans="1:8" ht="15">
      <c r="A175" s="1"/>
      <c r="B175" s="14"/>
      <c r="D175" s="17" t="s">
        <v>255</v>
      </c>
      <c r="E175" s="18"/>
      <c r="F175" s="26" t="s">
        <v>283</v>
      </c>
      <c r="H175" s="20" t="s">
        <v>257</v>
      </c>
    </row>
    <row r="176" spans="1:8" ht="15">
      <c r="A176" s="1"/>
      <c r="B176" s="14"/>
      <c r="D176" s="21" t="s">
        <v>276</v>
      </c>
      <c r="E176" s="11"/>
      <c r="F176" s="24"/>
      <c r="H176" s="25"/>
    </row>
    <row r="177" spans="1:8" ht="15">
      <c r="A177" s="1"/>
      <c r="B177" s="14"/>
      <c r="C177" s="16"/>
      <c r="D177" s="16"/>
      <c r="E177" s="16"/>
      <c r="F177" s="16"/>
      <c r="G177" s="16"/>
      <c r="H177" s="37"/>
    </row>
    <row r="178" spans="1:8" ht="15">
      <c r="A178" s="1"/>
      <c r="B178" s="14"/>
      <c r="C178" s="2" t="s">
        <v>284</v>
      </c>
      <c r="D178" s="2" t="s">
        <v>285</v>
      </c>
      <c r="H178" s="34"/>
    </row>
    <row r="179" spans="1:8" ht="15">
      <c r="A179" s="1"/>
      <c r="B179" s="14"/>
      <c r="H179" s="34"/>
    </row>
    <row r="180" spans="1:8" ht="15">
      <c r="A180" s="1"/>
      <c r="B180" s="14"/>
      <c r="D180" s="17"/>
      <c r="E180" s="18"/>
      <c r="F180" s="19" t="s">
        <v>247</v>
      </c>
      <c r="H180" s="20" t="s">
        <v>248</v>
      </c>
    </row>
    <row r="181" spans="1:8" ht="15">
      <c r="A181" s="1"/>
      <c r="B181" s="14"/>
      <c r="D181" s="21"/>
      <c r="E181" s="11"/>
      <c r="F181" s="22" t="s">
        <v>249</v>
      </c>
      <c r="H181" s="23" t="s">
        <v>250</v>
      </c>
    </row>
    <row r="182" spans="1:8" ht="15">
      <c r="A182" s="1"/>
      <c r="B182" s="14"/>
      <c r="D182" s="17" t="s">
        <v>286</v>
      </c>
      <c r="E182" s="18"/>
      <c r="F182" s="19" t="s">
        <v>287</v>
      </c>
      <c r="H182" s="20" t="s">
        <v>257</v>
      </c>
    </row>
    <row r="183" spans="1:8" ht="15">
      <c r="A183" s="1"/>
      <c r="B183" s="14"/>
      <c r="D183" s="21" t="s">
        <v>152</v>
      </c>
      <c r="E183" s="11"/>
      <c r="F183" s="24"/>
      <c r="H183" s="25"/>
    </row>
    <row r="184" spans="1:8" ht="15">
      <c r="A184" s="1"/>
      <c r="B184" s="14"/>
      <c r="D184" s="17" t="s">
        <v>288</v>
      </c>
      <c r="E184" s="18"/>
      <c r="F184" s="19" t="s">
        <v>289</v>
      </c>
      <c r="H184" s="20" t="s">
        <v>257</v>
      </c>
    </row>
    <row r="185" spans="1:8" ht="15">
      <c r="A185" s="1"/>
      <c r="B185" s="14"/>
      <c r="D185" s="21" t="s">
        <v>152</v>
      </c>
      <c r="E185" s="11"/>
      <c r="F185" s="24"/>
      <c r="H185" s="25"/>
    </row>
    <row r="186" spans="1:8" ht="15">
      <c r="A186" s="1"/>
      <c r="B186" s="14"/>
      <c r="D186" s="30" t="s">
        <v>290</v>
      </c>
      <c r="E186" s="31"/>
      <c r="F186" s="32" t="s">
        <v>291</v>
      </c>
      <c r="H186" s="33" t="s">
        <v>257</v>
      </c>
    </row>
    <row r="187" spans="1:8" ht="15">
      <c r="A187" s="1"/>
      <c r="B187" s="14"/>
      <c r="D187" s="30" t="s">
        <v>292</v>
      </c>
      <c r="E187" s="31"/>
      <c r="F187" s="32" t="s">
        <v>293</v>
      </c>
      <c r="H187" s="33" t="s">
        <v>257</v>
      </c>
    </row>
    <row r="188" spans="1:8" ht="15">
      <c r="A188" s="1"/>
      <c r="B188" s="14"/>
      <c r="H188" s="34"/>
    </row>
    <row r="189" spans="1:8" ht="15">
      <c r="A189" s="1"/>
      <c r="B189" s="14"/>
      <c r="C189" s="2" t="s">
        <v>294</v>
      </c>
      <c r="D189" s="2" t="s">
        <v>295</v>
      </c>
      <c r="H189" s="34"/>
    </row>
    <row r="190" spans="1:8" ht="15">
      <c r="A190" s="1"/>
      <c r="B190" s="14"/>
      <c r="H190" s="34"/>
    </row>
    <row r="191" spans="1:8" ht="15">
      <c r="A191" s="1"/>
      <c r="B191" s="14"/>
      <c r="D191" s="17"/>
      <c r="E191" s="18"/>
      <c r="F191" s="19" t="s">
        <v>247</v>
      </c>
      <c r="H191" s="20" t="s">
        <v>248</v>
      </c>
    </row>
    <row r="192" spans="1:8" ht="15">
      <c r="A192" s="1"/>
      <c r="B192" s="14"/>
      <c r="D192" s="21"/>
      <c r="E192" s="11"/>
      <c r="F192" s="22" t="s">
        <v>249</v>
      </c>
      <c r="H192" s="23" t="s">
        <v>250</v>
      </c>
    </row>
    <row r="193" spans="1:8" ht="15">
      <c r="A193" s="1"/>
      <c r="B193" s="14"/>
      <c r="D193" s="30" t="s">
        <v>296</v>
      </c>
      <c r="E193" s="31"/>
      <c r="F193" s="32" t="s">
        <v>297</v>
      </c>
      <c r="H193" s="33" t="s">
        <v>298</v>
      </c>
    </row>
    <row r="194" spans="1:8" ht="15">
      <c r="A194" s="1"/>
      <c r="B194" s="14"/>
      <c r="D194" s="17" t="s">
        <v>299</v>
      </c>
      <c r="E194" s="18"/>
      <c r="F194" s="38">
        <v>188068952</v>
      </c>
      <c r="H194" s="20" t="s">
        <v>257</v>
      </c>
    </row>
    <row r="195" spans="1:8" ht="15">
      <c r="A195" s="1"/>
      <c r="B195" s="14"/>
      <c r="D195" s="17" t="s">
        <v>300</v>
      </c>
      <c r="E195" s="18"/>
      <c r="F195" s="39">
        <v>78000000</v>
      </c>
      <c r="H195" s="20">
        <v>84550000</v>
      </c>
    </row>
    <row r="196" spans="1:8" ht="15">
      <c r="A196" s="1"/>
      <c r="B196" s="14"/>
      <c r="D196" s="21" t="s">
        <v>301</v>
      </c>
      <c r="E196" s="11"/>
      <c r="F196" s="24"/>
      <c r="H196" s="25"/>
    </row>
    <row r="197" spans="1:8" ht="15">
      <c r="A197" s="1"/>
      <c r="B197" s="14"/>
      <c r="D197" s="17" t="s">
        <v>302</v>
      </c>
      <c r="E197" s="18"/>
      <c r="F197" s="38">
        <v>461093738</v>
      </c>
      <c r="H197" s="20" t="s">
        <v>257</v>
      </c>
    </row>
    <row r="198" spans="1:8" ht="15">
      <c r="A198" s="1"/>
      <c r="B198" s="14"/>
      <c r="D198" s="21" t="s">
        <v>301</v>
      </c>
      <c r="E198" s="11"/>
      <c r="F198" s="24"/>
      <c r="H198" s="25"/>
    </row>
    <row r="199" spans="1:8" ht="15">
      <c r="A199" s="1"/>
      <c r="B199" s="14"/>
      <c r="D199" s="17" t="s">
        <v>303</v>
      </c>
      <c r="E199" s="18"/>
      <c r="F199" s="38">
        <v>94540674</v>
      </c>
      <c r="H199" s="20">
        <v>94548877</v>
      </c>
    </row>
    <row r="200" spans="1:8" ht="15">
      <c r="A200" s="1"/>
      <c r="B200" s="14"/>
      <c r="D200" s="21" t="s">
        <v>304</v>
      </c>
      <c r="E200" s="11"/>
      <c r="F200" s="24"/>
      <c r="H200" s="25"/>
    </row>
    <row r="201" spans="1:8" ht="15">
      <c r="A201" s="1"/>
      <c r="B201" s="14"/>
      <c r="H201" s="34"/>
    </row>
    <row r="202" spans="1:8" ht="15">
      <c r="A202" s="1"/>
      <c r="B202" s="14"/>
      <c r="C202" s="2" t="s">
        <v>305</v>
      </c>
      <c r="D202" s="2" t="s">
        <v>351</v>
      </c>
      <c r="H202" s="34"/>
    </row>
    <row r="203" spans="1:8" ht="15">
      <c r="A203" s="1"/>
      <c r="B203" s="14"/>
      <c r="H203" s="34"/>
    </row>
    <row r="204" spans="1:8" ht="15">
      <c r="A204" s="1"/>
      <c r="B204" s="14"/>
      <c r="D204" s="17"/>
      <c r="E204" s="18"/>
      <c r="F204" s="19" t="s">
        <v>247</v>
      </c>
      <c r="H204" s="20" t="s">
        <v>248</v>
      </c>
    </row>
    <row r="205" spans="1:8" ht="15">
      <c r="A205" s="1"/>
      <c r="B205" s="14"/>
      <c r="D205" s="21"/>
      <c r="E205" s="11"/>
      <c r="F205" s="22" t="s">
        <v>249</v>
      </c>
      <c r="H205" s="23" t="s">
        <v>250</v>
      </c>
    </row>
    <row r="206" spans="1:8" ht="15">
      <c r="A206" s="1"/>
      <c r="B206" s="14"/>
      <c r="D206" s="17" t="s">
        <v>306</v>
      </c>
      <c r="E206" s="18"/>
      <c r="F206" s="38">
        <v>63010245</v>
      </c>
      <c r="H206" s="20" t="s">
        <v>257</v>
      </c>
    </row>
    <row r="207" spans="1:8" ht="15">
      <c r="A207" s="1"/>
      <c r="B207" s="14"/>
      <c r="D207" s="21" t="s">
        <v>307</v>
      </c>
      <c r="E207" s="11"/>
      <c r="F207" s="24"/>
      <c r="H207" s="25"/>
    </row>
    <row r="208" spans="1:8" ht="15">
      <c r="A208" s="1"/>
      <c r="B208" s="14"/>
      <c r="D208" s="17" t="s">
        <v>306</v>
      </c>
      <c r="E208" s="18"/>
      <c r="F208" s="38">
        <v>16992350</v>
      </c>
      <c r="H208" s="20" t="s">
        <v>257</v>
      </c>
    </row>
    <row r="209" spans="1:8" ht="15">
      <c r="A209" s="1"/>
      <c r="B209" s="14"/>
      <c r="D209" s="21" t="s">
        <v>308</v>
      </c>
      <c r="E209" s="11"/>
      <c r="F209" s="24"/>
      <c r="H209" s="25"/>
    </row>
    <row r="210" spans="1:8" ht="15">
      <c r="A210" s="1"/>
      <c r="B210" s="14"/>
      <c r="D210" s="17" t="s">
        <v>309</v>
      </c>
      <c r="E210" s="18"/>
      <c r="F210" s="19" t="s">
        <v>310</v>
      </c>
      <c r="H210" s="20" t="s">
        <v>311</v>
      </c>
    </row>
    <row r="211" spans="1:8" ht="15">
      <c r="A211" s="1"/>
      <c r="B211" s="14"/>
      <c r="D211" s="21" t="s">
        <v>312</v>
      </c>
      <c r="E211" s="11"/>
      <c r="F211" s="24"/>
      <c r="H211" s="25"/>
    </row>
    <row r="212" spans="1:8" ht="15">
      <c r="A212" s="1"/>
      <c r="B212" s="14"/>
      <c r="D212" s="17" t="s">
        <v>309</v>
      </c>
      <c r="E212" s="18"/>
      <c r="F212" s="19" t="s">
        <v>313</v>
      </c>
      <c r="H212" s="20" t="s">
        <v>314</v>
      </c>
    </row>
    <row r="213" spans="1:8" ht="15">
      <c r="A213" s="1"/>
      <c r="B213" s="14"/>
      <c r="D213" s="21" t="s">
        <v>315</v>
      </c>
      <c r="E213" s="11"/>
      <c r="F213" s="24"/>
      <c r="H213" s="25"/>
    </row>
    <row r="214" spans="1:5" ht="15">
      <c r="A214" s="1"/>
      <c r="B214" s="14"/>
      <c r="E214" s="12"/>
    </row>
    <row r="215" spans="1:5" ht="15">
      <c r="A215" s="1"/>
      <c r="B215" s="14"/>
      <c r="E215" s="12"/>
    </row>
    <row r="216" spans="1:8" ht="15">
      <c r="A216" s="1"/>
      <c r="B216" s="14"/>
      <c r="C216" s="2" t="s">
        <v>316</v>
      </c>
      <c r="D216" s="2" t="s">
        <v>317</v>
      </c>
      <c r="H216" s="34"/>
    </row>
    <row r="217" spans="1:8" ht="15">
      <c r="A217" s="1"/>
      <c r="B217" s="14"/>
      <c r="H217" s="34"/>
    </row>
    <row r="218" spans="1:8" ht="15">
      <c r="A218" s="1"/>
      <c r="B218" s="14"/>
      <c r="D218" s="17"/>
      <c r="E218" s="18"/>
      <c r="F218" s="19" t="s">
        <v>247</v>
      </c>
      <c r="H218" s="20" t="s">
        <v>248</v>
      </c>
    </row>
    <row r="219" spans="1:8" ht="15">
      <c r="A219" s="1"/>
      <c r="B219" s="14"/>
      <c r="D219" s="21"/>
      <c r="E219" s="11"/>
      <c r="F219" s="22" t="s">
        <v>249</v>
      </c>
      <c r="H219" s="23" t="s">
        <v>250</v>
      </c>
    </row>
    <row r="220" spans="1:8" ht="15">
      <c r="A220" s="1"/>
      <c r="B220" s="14"/>
      <c r="D220" s="30" t="s">
        <v>318</v>
      </c>
      <c r="E220" s="31"/>
      <c r="F220" s="40">
        <v>184437495</v>
      </c>
      <c r="H220" s="33" t="s">
        <v>257</v>
      </c>
    </row>
    <row r="221" spans="1:8" ht="15">
      <c r="A221" s="1"/>
      <c r="B221" s="14"/>
      <c r="D221" s="30" t="s">
        <v>319</v>
      </c>
      <c r="E221" s="31"/>
      <c r="F221" s="35" t="s">
        <v>320</v>
      </c>
      <c r="H221" s="33" t="s">
        <v>257</v>
      </c>
    </row>
    <row r="222" spans="1:8" ht="15">
      <c r="A222" s="1"/>
      <c r="B222" s="14"/>
      <c r="D222" s="17" t="s">
        <v>321</v>
      </c>
      <c r="E222" s="18"/>
      <c r="F222" s="19" t="s">
        <v>322</v>
      </c>
      <c r="H222" s="20" t="s">
        <v>323</v>
      </c>
    </row>
    <row r="223" spans="1:8" ht="15">
      <c r="A223" s="1"/>
      <c r="B223" s="14"/>
      <c r="D223" s="21" t="s">
        <v>324</v>
      </c>
      <c r="E223" s="11"/>
      <c r="F223" s="24"/>
      <c r="H223" s="25"/>
    </row>
    <row r="224" spans="1:8" ht="15">
      <c r="A224" s="1"/>
      <c r="B224" s="14"/>
      <c r="H224" s="34"/>
    </row>
    <row r="225" spans="1:8" ht="15">
      <c r="A225" s="1"/>
      <c r="B225" s="14"/>
      <c r="C225" s="2" t="s">
        <v>325</v>
      </c>
      <c r="D225" s="2" t="s">
        <v>326</v>
      </c>
      <c r="H225" s="34"/>
    </row>
    <row r="226" spans="1:8" ht="15">
      <c r="A226" s="1"/>
      <c r="B226" s="14"/>
      <c r="H226" s="34"/>
    </row>
    <row r="227" spans="1:8" ht="15">
      <c r="A227" s="1"/>
      <c r="B227" s="14"/>
      <c r="D227" s="17"/>
      <c r="E227" s="18"/>
      <c r="F227" s="19" t="s">
        <v>247</v>
      </c>
      <c r="H227" s="20" t="s">
        <v>248</v>
      </c>
    </row>
    <row r="228" spans="1:8" ht="15">
      <c r="A228" s="1"/>
      <c r="B228" s="14"/>
      <c r="D228" s="21"/>
      <c r="E228" s="11"/>
      <c r="F228" s="22" t="s">
        <v>249</v>
      </c>
      <c r="H228" s="23" t="s">
        <v>250</v>
      </c>
    </row>
    <row r="229" spans="1:8" ht="15">
      <c r="A229" s="1"/>
      <c r="B229" s="14"/>
      <c r="D229" s="17" t="s">
        <v>327</v>
      </c>
      <c r="E229" s="18"/>
      <c r="F229" s="26" t="s">
        <v>262</v>
      </c>
      <c r="H229" s="20" t="s">
        <v>257</v>
      </c>
    </row>
    <row r="230" spans="1:8" ht="15">
      <c r="A230" s="1"/>
      <c r="B230" s="14"/>
      <c r="D230" s="27" t="s">
        <v>328</v>
      </c>
      <c r="E230" s="12"/>
      <c r="F230" s="28"/>
      <c r="H230" s="29"/>
    </row>
    <row r="231" spans="1:8" ht="15">
      <c r="A231" s="1"/>
      <c r="B231" s="14"/>
      <c r="D231" s="27" t="s">
        <v>329</v>
      </c>
      <c r="E231" s="12"/>
      <c r="F231" s="28"/>
      <c r="H231" s="29"/>
    </row>
    <row r="232" spans="1:8" ht="15">
      <c r="A232" s="1"/>
      <c r="B232" s="14"/>
      <c r="D232" s="21" t="s">
        <v>330</v>
      </c>
      <c r="E232" s="11"/>
      <c r="F232" s="24"/>
      <c r="H232" s="25"/>
    </row>
    <row r="233" spans="1:8" ht="15">
      <c r="A233" s="1"/>
      <c r="B233" s="14"/>
      <c r="D233" s="17" t="s">
        <v>331</v>
      </c>
      <c r="E233" s="18"/>
      <c r="F233" s="26" t="s">
        <v>332</v>
      </c>
      <c r="H233" s="20" t="s">
        <v>257</v>
      </c>
    </row>
    <row r="234" spans="1:8" ht="15">
      <c r="A234" s="1"/>
      <c r="B234" s="14"/>
      <c r="D234" s="27" t="s">
        <v>333</v>
      </c>
      <c r="E234" s="12"/>
      <c r="F234" s="28"/>
      <c r="H234" s="29"/>
    </row>
    <row r="235" spans="1:8" ht="15">
      <c r="A235" s="1"/>
      <c r="B235" s="14"/>
      <c r="D235" s="21" t="s">
        <v>334</v>
      </c>
      <c r="E235" s="11"/>
      <c r="F235" s="24"/>
      <c r="H235" s="25"/>
    </row>
    <row r="236" spans="1:8" ht="15">
      <c r="A236" s="1"/>
      <c r="B236" s="14"/>
      <c r="H236" s="34"/>
    </row>
    <row r="237" spans="1:8" ht="15">
      <c r="A237" s="1"/>
      <c r="B237" s="14"/>
      <c r="C237" s="2" t="s">
        <v>85</v>
      </c>
      <c r="D237" s="2" t="s">
        <v>335</v>
      </c>
      <c r="H237" s="34"/>
    </row>
    <row r="238" spans="1:8" ht="15">
      <c r="A238" s="1"/>
      <c r="B238" s="14"/>
      <c r="D238" s="2" t="s">
        <v>336</v>
      </c>
      <c r="H238" s="34"/>
    </row>
    <row r="239" spans="1:8" ht="15">
      <c r="A239" s="1"/>
      <c r="B239" s="14"/>
      <c r="D239" s="2" t="s">
        <v>390</v>
      </c>
      <c r="H239" s="34"/>
    </row>
    <row r="240" spans="1:8" ht="15">
      <c r="A240" s="1"/>
      <c r="B240" s="14"/>
      <c r="H240" s="34"/>
    </row>
    <row r="241" spans="1:8" ht="15">
      <c r="A241" s="1"/>
      <c r="B241" s="14"/>
      <c r="C241" s="2" t="s">
        <v>87</v>
      </c>
      <c r="D241" s="2" t="s">
        <v>46</v>
      </c>
      <c r="H241" s="34"/>
    </row>
    <row r="242" spans="1:8" ht="15">
      <c r="A242" s="1"/>
      <c r="B242" s="14"/>
      <c r="D242" s="2" t="s">
        <v>337</v>
      </c>
      <c r="H242" s="34"/>
    </row>
    <row r="243" spans="1:8" ht="15">
      <c r="A243" s="1"/>
      <c r="B243" s="14"/>
      <c r="C243" s="16"/>
      <c r="D243" s="16"/>
      <c r="E243" s="16"/>
      <c r="F243" s="16"/>
      <c r="G243" s="16"/>
      <c r="H243" s="37"/>
    </row>
    <row r="244" spans="1:8" ht="15">
      <c r="A244" s="1"/>
      <c r="B244" s="14"/>
      <c r="C244" s="16"/>
      <c r="D244" s="16"/>
      <c r="E244" s="16"/>
      <c r="F244" s="16"/>
      <c r="G244" s="16"/>
      <c r="H244" s="37"/>
    </row>
    <row r="245" spans="1:5" ht="15">
      <c r="A245" s="2" t="s">
        <v>19</v>
      </c>
      <c r="B245" s="10" t="s">
        <v>51</v>
      </c>
      <c r="E245" s="12"/>
    </row>
    <row r="246" ht="15">
      <c r="E246" s="12"/>
    </row>
    <row r="247" spans="2:5" ht="15">
      <c r="B247" s="2" t="s">
        <v>168</v>
      </c>
      <c r="C247" s="2" t="s">
        <v>67</v>
      </c>
      <c r="D247" s="2" t="s">
        <v>11</v>
      </c>
      <c r="E247" s="12"/>
    </row>
    <row r="248" spans="4:5" ht="15">
      <c r="D248" s="2" t="s">
        <v>393</v>
      </c>
      <c r="E248" s="12"/>
    </row>
    <row r="249" spans="4:5" ht="15">
      <c r="D249" s="2" t="s">
        <v>12</v>
      </c>
      <c r="E249" s="12"/>
    </row>
    <row r="250" spans="4:5" ht="15">
      <c r="D250" s="2" t="s">
        <v>394</v>
      </c>
      <c r="E250" s="12"/>
    </row>
    <row r="251" ht="15">
      <c r="E251" s="12"/>
    </row>
    <row r="252" spans="3:5" ht="15">
      <c r="C252" s="2" t="s">
        <v>68</v>
      </c>
      <c r="D252" s="2" t="s">
        <v>13</v>
      </c>
      <c r="E252" s="12"/>
    </row>
    <row r="253" spans="4:5" ht="15">
      <c r="D253" s="2" t="s">
        <v>16</v>
      </c>
      <c r="E253" s="12"/>
    </row>
    <row r="254" spans="4:5" ht="15">
      <c r="D254" s="2" t="s">
        <v>15</v>
      </c>
      <c r="E254" s="12"/>
    </row>
    <row r="255" spans="4:5" ht="15">
      <c r="D255" s="2" t="s">
        <v>14</v>
      </c>
      <c r="E255" s="12"/>
    </row>
    <row r="256" spans="4:5" ht="15">
      <c r="D256" s="2" t="s">
        <v>17</v>
      </c>
      <c r="E256" s="12"/>
    </row>
    <row r="257" spans="4:5" ht="15">
      <c r="D257" s="2" t="s">
        <v>18</v>
      </c>
      <c r="E257" s="12"/>
    </row>
    <row r="258" ht="15">
      <c r="E258" s="12"/>
    </row>
    <row r="259" spans="3:5" ht="15" hidden="1">
      <c r="C259" s="2" t="s">
        <v>69</v>
      </c>
      <c r="D259" s="2" t="s">
        <v>388</v>
      </c>
      <c r="E259" s="12"/>
    </row>
    <row r="260" spans="4:5" ht="15" hidden="1">
      <c r="D260" s="2" t="s">
        <v>387</v>
      </c>
      <c r="E260" s="12"/>
    </row>
    <row r="261" ht="15" hidden="1">
      <c r="E261" s="12"/>
    </row>
    <row r="262" spans="1:5" ht="15">
      <c r="A262" s="2" t="s">
        <v>20</v>
      </c>
      <c r="B262" s="10" t="s">
        <v>21</v>
      </c>
      <c r="E262" s="12"/>
    </row>
    <row r="263" ht="15">
      <c r="E263" s="12"/>
    </row>
    <row r="264" spans="2:5" ht="15">
      <c r="B264" s="2" t="s">
        <v>168</v>
      </c>
      <c r="C264" s="2" t="s">
        <v>67</v>
      </c>
      <c r="D264" s="2" t="s">
        <v>22</v>
      </c>
      <c r="E264" s="12"/>
    </row>
    <row r="265" spans="4:5" ht="15">
      <c r="D265" s="2" t="s">
        <v>23</v>
      </c>
      <c r="E265" s="12"/>
    </row>
    <row r="266" spans="4:5" ht="15">
      <c r="D266" s="2" t="s">
        <v>24</v>
      </c>
      <c r="E266" s="12"/>
    </row>
    <row r="267" ht="15">
      <c r="E267" s="12"/>
    </row>
    <row r="268" spans="3:5" ht="15">
      <c r="C268" s="2" t="s">
        <v>68</v>
      </c>
      <c r="D268" s="2" t="s">
        <v>25</v>
      </c>
      <c r="E268" s="12"/>
    </row>
    <row r="269" spans="4:5" ht="15">
      <c r="D269" s="2" t="s">
        <v>26</v>
      </c>
      <c r="E269" s="12"/>
    </row>
    <row r="270" spans="4:5" ht="15">
      <c r="D270" s="2" t="s">
        <v>27</v>
      </c>
      <c r="E270" s="12"/>
    </row>
    <row r="271" spans="4:5" ht="15">
      <c r="D271" s="2" t="s">
        <v>28</v>
      </c>
      <c r="E271" s="12"/>
    </row>
    <row r="272" spans="4:5" ht="15">
      <c r="D272" s="2" t="s">
        <v>29</v>
      </c>
      <c r="E272" s="12"/>
    </row>
    <row r="273" ht="15">
      <c r="E273" s="12"/>
    </row>
    <row r="274" spans="3:5" ht="15">
      <c r="C274" s="2" t="s">
        <v>69</v>
      </c>
      <c r="D274" s="2" t="s">
        <v>30</v>
      </c>
      <c r="E274" s="12"/>
    </row>
    <row r="275" spans="4:5" ht="15">
      <c r="D275" s="2" t="s">
        <v>381</v>
      </c>
      <c r="E275" s="12"/>
    </row>
    <row r="276" spans="4:5" ht="15">
      <c r="D276" s="2" t="s">
        <v>382</v>
      </c>
      <c r="E276" s="12"/>
    </row>
    <row r="277" ht="15">
      <c r="E277" s="12"/>
    </row>
    <row r="278" spans="3:5" ht="15">
      <c r="C278" s="2" t="s">
        <v>70</v>
      </c>
      <c r="D278" s="2" t="s">
        <v>383</v>
      </c>
      <c r="E278" s="12"/>
    </row>
    <row r="279" ht="15">
      <c r="E279" s="12"/>
    </row>
    <row r="280" ht="15">
      <c r="A280" s="1"/>
    </row>
    <row r="281" spans="1:2" ht="15">
      <c r="A281" s="1" t="s">
        <v>106</v>
      </c>
      <c r="B281" s="3" t="s">
        <v>132</v>
      </c>
    </row>
    <row r="282" ht="15">
      <c r="A282" s="1"/>
    </row>
    <row r="283" ht="15">
      <c r="B283" s="2" t="s">
        <v>47</v>
      </c>
    </row>
    <row r="284" spans="1:2" ht="15">
      <c r="A284" s="1"/>
      <c r="B284" s="2" t="s">
        <v>48</v>
      </c>
    </row>
    <row r="285" ht="15">
      <c r="A285" s="1"/>
    </row>
    <row r="286" ht="15">
      <c r="A286" s="1"/>
    </row>
    <row r="287" spans="1:8" ht="15">
      <c r="A287" s="1" t="s">
        <v>114</v>
      </c>
      <c r="B287" s="3" t="s">
        <v>133</v>
      </c>
      <c r="E287" s="41" t="s">
        <v>134</v>
      </c>
      <c r="F287" s="41" t="s">
        <v>135</v>
      </c>
      <c r="G287" s="41"/>
      <c r="H287" s="41" t="s">
        <v>136</v>
      </c>
    </row>
    <row r="288" spans="1:8" ht="15">
      <c r="A288" s="1"/>
      <c r="E288" s="4" t="s">
        <v>66</v>
      </c>
      <c r="F288" s="4" t="s">
        <v>66</v>
      </c>
      <c r="G288" s="4"/>
      <c r="H288" s="4" t="s">
        <v>66</v>
      </c>
    </row>
    <row r="289" spans="1:8" ht="15">
      <c r="A289" s="42"/>
      <c r="C289" s="2" t="s">
        <v>137</v>
      </c>
      <c r="E289" s="61">
        <f>209846-100000+1177</f>
        <v>111023</v>
      </c>
      <c r="F289" s="61">
        <f>79229</f>
        <v>79229</v>
      </c>
      <c r="G289" s="61"/>
      <c r="H289" s="61">
        <f>SUM(E289:G289)</f>
        <v>190252</v>
      </c>
    </row>
    <row r="290" spans="1:8" ht="15">
      <c r="A290" s="1"/>
      <c r="C290" s="2" t="s">
        <v>138</v>
      </c>
      <c r="E290" s="61">
        <f>407732-350000+2528</f>
        <v>60260</v>
      </c>
      <c r="F290" s="61">
        <f>12774-1</f>
        <v>12773</v>
      </c>
      <c r="G290" s="61"/>
      <c r="H290" s="61">
        <f>SUM(E290:G290)</f>
        <v>73033</v>
      </c>
    </row>
    <row r="291" spans="1:8" ht="15">
      <c r="A291" s="1"/>
      <c r="C291" s="2" t="s">
        <v>211</v>
      </c>
      <c r="E291" s="61">
        <v>100000</v>
      </c>
      <c r="F291" s="61"/>
      <c r="G291" s="61"/>
      <c r="H291" s="61">
        <f>SUM(E291:G291)</f>
        <v>100000</v>
      </c>
    </row>
    <row r="292" spans="1:8" ht="15">
      <c r="A292" s="1"/>
      <c r="C292" s="2" t="s">
        <v>212</v>
      </c>
      <c r="E292" s="61">
        <f>350000</f>
        <v>350000</v>
      </c>
      <c r="F292" s="61">
        <v>0</v>
      </c>
      <c r="G292" s="61"/>
      <c r="H292" s="61">
        <f>SUM(E292:G292)</f>
        <v>350000</v>
      </c>
    </row>
    <row r="293" spans="1:8" ht="15.75" thickBot="1">
      <c r="A293" s="1"/>
      <c r="E293" s="62">
        <f>SUM(E289:E292)</f>
        <v>621283</v>
      </c>
      <c r="F293" s="62">
        <f>SUM(F289:F292)</f>
        <v>92002</v>
      </c>
      <c r="G293" s="62"/>
      <c r="H293" s="62">
        <f>SUM(H289:H292)</f>
        <v>713285</v>
      </c>
    </row>
    <row r="294" spans="1:8" ht="15.75" thickTop="1">
      <c r="A294" s="1"/>
      <c r="E294" s="63"/>
      <c r="F294" s="63"/>
      <c r="G294" s="63"/>
      <c r="H294" s="63"/>
    </row>
    <row r="295" spans="1:3" ht="15">
      <c r="A295" s="1"/>
      <c r="C295" s="10" t="s">
        <v>139</v>
      </c>
    </row>
    <row r="296" spans="1:8" ht="15">
      <c r="A296" s="1"/>
      <c r="C296" s="2" t="s">
        <v>140</v>
      </c>
      <c r="E296" s="64" t="s">
        <v>363</v>
      </c>
      <c r="F296" s="43"/>
      <c r="G296" s="7"/>
      <c r="H296" s="7"/>
    </row>
    <row r="297" spans="1:8" ht="15">
      <c r="A297" s="1"/>
      <c r="C297" s="2" t="s">
        <v>141</v>
      </c>
      <c r="E297" s="64" t="s">
        <v>182</v>
      </c>
      <c r="F297" s="7"/>
      <c r="G297" s="7"/>
      <c r="H297" s="7"/>
    </row>
    <row r="298" ht="15">
      <c r="A298" s="1"/>
    </row>
    <row r="299" spans="1:8" ht="15">
      <c r="A299" s="1"/>
      <c r="E299" s="7"/>
      <c r="F299" s="7"/>
      <c r="G299" s="7"/>
      <c r="H299" s="7"/>
    </row>
    <row r="300" spans="1:9" ht="15">
      <c r="A300" s="1"/>
      <c r="B300" s="63" t="s">
        <v>181</v>
      </c>
      <c r="C300" s="63"/>
      <c r="D300" s="63"/>
      <c r="E300" s="64"/>
      <c r="F300" s="64"/>
      <c r="G300" s="64"/>
      <c r="H300" s="64"/>
      <c r="I300" s="63"/>
    </row>
    <row r="301" spans="1:9" ht="15">
      <c r="A301" s="1"/>
      <c r="B301" s="63" t="s">
        <v>213</v>
      </c>
      <c r="C301" s="63"/>
      <c r="D301" s="63"/>
      <c r="E301" s="64"/>
      <c r="F301" s="64"/>
      <c r="G301" s="64"/>
      <c r="H301" s="64"/>
      <c r="I301" s="63"/>
    </row>
    <row r="302" spans="1:9" ht="15">
      <c r="A302" s="1"/>
      <c r="B302" s="63" t="s">
        <v>174</v>
      </c>
      <c r="C302" s="63"/>
      <c r="D302" s="63"/>
      <c r="E302" s="64"/>
      <c r="F302" s="64"/>
      <c r="G302" s="64"/>
      <c r="H302" s="64"/>
      <c r="I302" s="63"/>
    </row>
    <row r="303" spans="1:9" ht="15">
      <c r="A303" s="1"/>
      <c r="B303" s="63" t="s">
        <v>175</v>
      </c>
      <c r="C303" s="63"/>
      <c r="D303" s="63"/>
      <c r="E303" s="64"/>
      <c r="F303" s="64"/>
      <c r="G303" s="64"/>
      <c r="H303" s="64"/>
      <c r="I303" s="63"/>
    </row>
    <row r="304" spans="1:9" ht="15">
      <c r="A304" s="1"/>
      <c r="B304" s="63"/>
      <c r="C304" s="63"/>
      <c r="D304" s="63"/>
      <c r="E304" s="64"/>
      <c r="F304" s="64"/>
      <c r="G304" s="64"/>
      <c r="H304" s="64"/>
      <c r="I304" s="63"/>
    </row>
    <row r="305" ht="15">
      <c r="A305" s="1"/>
    </row>
    <row r="306" spans="1:2" ht="15">
      <c r="A306" s="1" t="s">
        <v>116</v>
      </c>
      <c r="B306" s="3" t="s">
        <v>142</v>
      </c>
    </row>
    <row r="307" ht="15">
      <c r="A307" s="1"/>
    </row>
    <row r="308" spans="1:2" ht="15">
      <c r="A308" s="13"/>
      <c r="B308" s="2" t="s">
        <v>184</v>
      </c>
    </row>
    <row r="309" spans="1:2" ht="15">
      <c r="A309" s="1"/>
      <c r="B309" s="2" t="s">
        <v>338</v>
      </c>
    </row>
    <row r="310" ht="15">
      <c r="A310" s="1"/>
    </row>
    <row r="311" ht="15">
      <c r="A311" s="1"/>
    </row>
    <row r="312" spans="1:2" ht="15">
      <c r="A312" s="1" t="s">
        <v>118</v>
      </c>
      <c r="B312" s="3" t="s">
        <v>144</v>
      </c>
    </row>
    <row r="313" ht="15">
      <c r="A313" s="1"/>
    </row>
    <row r="314" spans="1:2" ht="15">
      <c r="A314" s="1"/>
      <c r="B314" s="2" t="s">
        <v>145</v>
      </c>
    </row>
    <row r="315" spans="1:3" ht="15">
      <c r="A315" s="1"/>
      <c r="C315" s="44"/>
    </row>
    <row r="316" spans="1:2" ht="15">
      <c r="A316" s="1" t="s">
        <v>120</v>
      </c>
      <c r="B316" s="3" t="s">
        <v>147</v>
      </c>
    </row>
    <row r="317" ht="15">
      <c r="A317" s="1"/>
    </row>
    <row r="318" ht="15">
      <c r="A318" s="1"/>
    </row>
    <row r="319" spans="1:4" ht="15">
      <c r="A319" s="1"/>
      <c r="B319" s="2">
        <v>13.1</v>
      </c>
      <c r="D319" s="2" t="s">
        <v>167</v>
      </c>
    </row>
    <row r="320" spans="1:4" ht="15">
      <c r="A320" s="1"/>
      <c r="D320" s="2" t="s">
        <v>166</v>
      </c>
    </row>
    <row r="321" spans="1:4" ht="15">
      <c r="A321" s="1"/>
      <c r="D321" s="2" t="s">
        <v>34</v>
      </c>
    </row>
    <row r="322" ht="15">
      <c r="A322" s="1"/>
    </row>
    <row r="323" spans="1:4" ht="15">
      <c r="A323" s="1"/>
      <c r="D323" s="2" t="s">
        <v>35</v>
      </c>
    </row>
    <row r="324" spans="1:4" ht="15">
      <c r="A324" s="1"/>
      <c r="D324" s="2" t="s">
        <v>36</v>
      </c>
    </row>
    <row r="325" ht="15">
      <c r="A325" s="1"/>
    </row>
    <row r="326" spans="1:4" ht="15">
      <c r="A326" s="1"/>
      <c r="D326" s="2" t="s">
        <v>37</v>
      </c>
    </row>
    <row r="327" spans="1:4" ht="15">
      <c r="A327" s="1"/>
      <c r="D327" s="2" t="s">
        <v>38</v>
      </c>
    </row>
    <row r="328" spans="1:4" ht="15">
      <c r="A328" s="1"/>
      <c r="D328" s="2" t="s">
        <v>39</v>
      </c>
    </row>
    <row r="329" ht="15">
      <c r="A329" s="1"/>
    </row>
    <row r="330" spans="1:4" ht="15">
      <c r="A330" s="1"/>
      <c r="B330" s="14"/>
      <c r="D330" s="2" t="s">
        <v>40</v>
      </c>
    </row>
    <row r="331" spans="1:4" ht="15">
      <c r="A331" s="1"/>
      <c r="D331" s="2" t="s">
        <v>41</v>
      </c>
    </row>
    <row r="332" spans="1:4" ht="15">
      <c r="A332" s="1"/>
      <c r="D332" s="2" t="s">
        <v>42</v>
      </c>
    </row>
    <row r="333" ht="15">
      <c r="A333" s="1"/>
    </row>
    <row r="334" spans="1:4" ht="15">
      <c r="A334" s="1"/>
      <c r="D334" s="2" t="s">
        <v>43</v>
      </c>
    </row>
    <row r="335" spans="1:4" ht="15">
      <c r="A335" s="1"/>
      <c r="D335" s="2" t="s">
        <v>52</v>
      </c>
    </row>
    <row r="336" ht="15">
      <c r="A336" s="1"/>
    </row>
    <row r="337" spans="1:4" ht="15">
      <c r="A337" s="1"/>
      <c r="B337" s="44">
        <v>13.2</v>
      </c>
      <c r="D337" s="2" t="s">
        <v>395</v>
      </c>
    </row>
    <row r="338" spans="1:4" ht="15">
      <c r="A338" s="1"/>
      <c r="D338" s="2" t="s">
        <v>53</v>
      </c>
    </row>
    <row r="339" spans="1:4" ht="15">
      <c r="A339" s="1"/>
      <c r="D339" s="2" t="s">
        <v>44</v>
      </c>
    </row>
    <row r="340" spans="1:4" ht="15">
      <c r="A340" s="1"/>
      <c r="D340" s="2" t="s">
        <v>45</v>
      </c>
    </row>
    <row r="341" ht="15">
      <c r="A341" s="1"/>
    </row>
    <row r="342" ht="15">
      <c r="A342" s="1"/>
    </row>
    <row r="343" spans="1:2" ht="15">
      <c r="A343" s="1"/>
      <c r="B343" s="45"/>
    </row>
    <row r="344" spans="1:2" ht="15">
      <c r="A344" s="1" t="s">
        <v>143</v>
      </c>
      <c r="B344" s="3" t="s">
        <v>149</v>
      </c>
    </row>
    <row r="345" spans="1:8" ht="15">
      <c r="A345" s="1"/>
      <c r="B345" s="3"/>
      <c r="H345" s="4"/>
    </row>
    <row r="346" spans="1:8" ht="15">
      <c r="A346" s="1"/>
      <c r="E346" s="4"/>
      <c r="F346" s="4" t="s">
        <v>150</v>
      </c>
      <c r="G346" s="4"/>
      <c r="H346" s="4" t="s">
        <v>209</v>
      </c>
    </row>
    <row r="347" spans="1:8" ht="15">
      <c r="A347" s="1"/>
      <c r="E347" s="4"/>
      <c r="F347" s="4" t="s">
        <v>151</v>
      </c>
      <c r="G347" s="4"/>
      <c r="H347" s="4" t="s">
        <v>152</v>
      </c>
    </row>
    <row r="348" spans="1:8" ht="15">
      <c r="A348" s="1"/>
      <c r="B348" s="3" t="s">
        <v>153</v>
      </c>
      <c r="E348" s="41" t="s">
        <v>188</v>
      </c>
      <c r="F348" s="41" t="s">
        <v>72</v>
      </c>
      <c r="G348" s="41"/>
      <c r="H348" s="41" t="s">
        <v>154</v>
      </c>
    </row>
    <row r="349" spans="1:8" ht="15">
      <c r="A349" s="1"/>
      <c r="E349" s="4" t="s">
        <v>66</v>
      </c>
      <c r="F349" s="4" t="s">
        <v>66</v>
      </c>
      <c r="G349" s="4"/>
      <c r="H349" s="4" t="s">
        <v>66</v>
      </c>
    </row>
    <row r="350" spans="1:8" ht="15">
      <c r="A350" s="1"/>
      <c r="B350" s="2" t="s">
        <v>176</v>
      </c>
      <c r="E350" s="65">
        <v>1493</v>
      </c>
      <c r="F350" s="65">
        <v>-5303.5</v>
      </c>
      <c r="G350" s="65"/>
      <c r="H350" s="65">
        <v>569552.5</v>
      </c>
    </row>
    <row r="351" spans="1:8" ht="15">
      <c r="A351" s="1"/>
      <c r="B351" s="2" t="s">
        <v>170</v>
      </c>
      <c r="E351" s="65">
        <f>275408+8693-1493</f>
        <v>282608</v>
      </c>
      <c r="F351" s="65">
        <v>26549.5</v>
      </c>
      <c r="G351" s="65"/>
      <c r="H351" s="65">
        <v>1068368</v>
      </c>
    </row>
    <row r="352" spans="1:8" ht="15">
      <c r="A352" s="1"/>
      <c r="B352" s="2" t="s">
        <v>155</v>
      </c>
      <c r="E352" s="65">
        <v>2761</v>
      </c>
      <c r="F352" s="65">
        <v>613</v>
      </c>
      <c r="G352" s="65"/>
      <c r="H352" s="65">
        <v>59300</v>
      </c>
    </row>
    <row r="353" spans="1:8" ht="15">
      <c r="A353" s="1"/>
      <c r="B353" s="2" t="s">
        <v>156</v>
      </c>
      <c r="E353" s="65">
        <v>9692</v>
      </c>
      <c r="F353" s="65">
        <v>826</v>
      </c>
      <c r="G353" s="65"/>
      <c r="H353" s="65">
        <v>12096</v>
      </c>
    </row>
    <row r="354" spans="1:8" ht="15">
      <c r="A354" s="1"/>
      <c r="B354" s="2" t="s">
        <v>157</v>
      </c>
      <c r="E354" s="65">
        <v>15824</v>
      </c>
      <c r="F354" s="65">
        <v>935</v>
      </c>
      <c r="G354" s="65"/>
      <c r="H354" s="65">
        <v>32380</v>
      </c>
    </row>
    <row r="355" spans="1:8" ht="15">
      <c r="A355" s="1"/>
      <c r="B355" s="2" t="s">
        <v>158</v>
      </c>
      <c r="E355" s="65">
        <v>1987</v>
      </c>
      <c r="F355" s="65">
        <v>-2344</v>
      </c>
      <c r="G355" s="65"/>
      <c r="H355" s="65">
        <v>160</v>
      </c>
    </row>
    <row r="356" spans="1:8" ht="15">
      <c r="A356" s="1"/>
      <c r="B356" s="2" t="s">
        <v>204</v>
      </c>
      <c r="E356" s="66">
        <v>6998</v>
      </c>
      <c r="F356" s="66">
        <v>-4942</v>
      </c>
      <c r="G356" s="66"/>
      <c r="H356" s="66">
        <v>112319</v>
      </c>
    </row>
    <row r="357" spans="1:8" ht="15">
      <c r="A357" s="1"/>
      <c r="B357" s="2" t="s">
        <v>205</v>
      </c>
      <c r="E357" s="67">
        <v>0</v>
      </c>
      <c r="F357" s="67"/>
      <c r="G357" s="67"/>
      <c r="H357" s="67">
        <v>-71</v>
      </c>
    </row>
    <row r="358" spans="1:8" ht="15">
      <c r="A358" s="1"/>
      <c r="E358" s="65">
        <f>SUM(E350:E357)</f>
        <v>321363</v>
      </c>
      <c r="F358" s="65">
        <f>SUM(F350:F357)</f>
        <v>16334</v>
      </c>
      <c r="G358" s="65">
        <f>SUM(G350:G357)</f>
        <v>0</v>
      </c>
      <c r="H358" s="65">
        <f>SUM(H350:H357)</f>
        <v>1854104.5</v>
      </c>
    </row>
    <row r="359" spans="1:8" ht="15">
      <c r="A359" s="1"/>
      <c r="B359" s="2" t="s">
        <v>203</v>
      </c>
      <c r="E359" s="65"/>
      <c r="F359" s="65">
        <v>796</v>
      </c>
      <c r="G359" s="65"/>
      <c r="H359" s="65"/>
    </row>
    <row r="360" spans="1:8" ht="15.75" thickBot="1">
      <c r="A360" s="1"/>
      <c r="E360" s="68">
        <f>SUM(E358:E359)</f>
        <v>321363</v>
      </c>
      <c r="F360" s="68">
        <f>SUM(F358:F359)</f>
        <v>17130</v>
      </c>
      <c r="G360" s="68"/>
      <c r="H360" s="68">
        <f>SUM(H358:H359)</f>
        <v>1854104.5</v>
      </c>
    </row>
    <row r="361" spans="1:8" ht="15.75" thickTop="1">
      <c r="A361" s="1"/>
      <c r="E361" s="65"/>
      <c r="F361" s="65"/>
      <c r="G361" s="65"/>
      <c r="H361" s="65"/>
    </row>
    <row r="362" ht="15">
      <c r="A362" s="1"/>
    </row>
    <row r="363" spans="1:2" ht="15">
      <c r="A363" s="1" t="s">
        <v>146</v>
      </c>
      <c r="B363" s="3" t="s">
        <v>348</v>
      </c>
    </row>
    <row r="364" spans="1:2" ht="15">
      <c r="A364" s="1"/>
      <c r="B364" s="3" t="s">
        <v>349</v>
      </c>
    </row>
    <row r="365" spans="1:2" ht="15">
      <c r="A365" s="1"/>
      <c r="B365" s="3"/>
    </row>
    <row r="366" spans="1:2" ht="15">
      <c r="A366" s="1"/>
      <c r="B366" s="3"/>
    </row>
    <row r="367" spans="1:10" ht="15">
      <c r="A367" s="1"/>
      <c r="B367" s="69"/>
      <c r="C367" s="18"/>
      <c r="D367" s="18"/>
      <c r="E367" s="18"/>
      <c r="F367" s="70"/>
      <c r="G367" s="75"/>
      <c r="H367" s="26" t="s">
        <v>370</v>
      </c>
      <c r="I367" s="26" t="s">
        <v>372</v>
      </c>
      <c r="J367" s="19" t="s">
        <v>391</v>
      </c>
    </row>
    <row r="368" spans="1:10" ht="15">
      <c r="A368" s="1"/>
      <c r="B368" s="71"/>
      <c r="C368" s="12"/>
      <c r="D368" s="12"/>
      <c r="E368" s="12"/>
      <c r="F368" s="72"/>
      <c r="G368" s="76"/>
      <c r="H368" s="28" t="s">
        <v>368</v>
      </c>
      <c r="I368" s="28" t="s">
        <v>368</v>
      </c>
      <c r="J368" s="28" t="s">
        <v>392</v>
      </c>
    </row>
    <row r="369" spans="1:10" ht="15">
      <c r="A369" s="1"/>
      <c r="B369" s="71"/>
      <c r="C369" s="12"/>
      <c r="D369" s="12"/>
      <c r="E369" s="12"/>
      <c r="F369" s="72"/>
      <c r="G369" s="76"/>
      <c r="H369" s="77" t="s">
        <v>369</v>
      </c>
      <c r="I369" s="77" t="s">
        <v>369</v>
      </c>
      <c r="J369" s="28" t="s">
        <v>55</v>
      </c>
    </row>
    <row r="370" spans="1:10" ht="15">
      <c r="A370" s="1"/>
      <c r="B370" s="73"/>
      <c r="C370" s="11"/>
      <c r="D370" s="11"/>
      <c r="E370" s="11"/>
      <c r="F370" s="74"/>
      <c r="G370" s="79"/>
      <c r="H370" s="24" t="s">
        <v>371</v>
      </c>
      <c r="I370" s="24" t="s">
        <v>371</v>
      </c>
      <c r="J370" s="24"/>
    </row>
    <row r="371" spans="1:10" ht="15">
      <c r="A371" s="1"/>
      <c r="B371" s="71"/>
      <c r="C371" s="12"/>
      <c r="D371" s="12"/>
      <c r="E371" s="12"/>
      <c r="F371" s="72"/>
      <c r="G371" s="76"/>
      <c r="H371" s="76"/>
      <c r="I371" s="76"/>
      <c r="J371" s="76"/>
    </row>
    <row r="372" spans="1:10" ht="15">
      <c r="A372" s="1"/>
      <c r="B372" s="27" t="s">
        <v>188</v>
      </c>
      <c r="C372" s="12"/>
      <c r="D372" s="12"/>
      <c r="E372" s="12"/>
      <c r="F372" s="72"/>
      <c r="G372" s="76"/>
      <c r="H372" s="78">
        <f>+E360-I372</f>
        <v>179717</v>
      </c>
      <c r="I372" s="78">
        <v>141646</v>
      </c>
      <c r="J372" s="84">
        <f>(+H372-I372)/I372</f>
        <v>0.2687756802168787</v>
      </c>
    </row>
    <row r="373" spans="1:10" ht="15">
      <c r="A373" s="1"/>
      <c r="B373" s="21"/>
      <c r="C373" s="11"/>
      <c r="D373" s="11"/>
      <c r="E373" s="11"/>
      <c r="F373" s="74"/>
      <c r="G373" s="79"/>
      <c r="H373" s="80"/>
      <c r="I373" s="80"/>
      <c r="J373" s="80"/>
    </row>
    <row r="374" spans="1:10" ht="15">
      <c r="A374" s="1"/>
      <c r="B374" s="27" t="s">
        <v>373</v>
      </c>
      <c r="C374" s="12"/>
      <c r="D374" s="12"/>
      <c r="E374" s="12"/>
      <c r="F374" s="72"/>
      <c r="G374" s="76"/>
      <c r="H374" s="78">
        <f>+F360-I374</f>
        <v>9027</v>
      </c>
      <c r="I374" s="78">
        <v>8103</v>
      </c>
      <c r="J374" s="84">
        <f>(+H374-I374)/I374</f>
        <v>0.11403184005923732</v>
      </c>
    </row>
    <row r="375" spans="1:10" ht="15">
      <c r="A375" s="1"/>
      <c r="B375" s="21"/>
      <c r="C375" s="11"/>
      <c r="D375" s="11"/>
      <c r="E375" s="11"/>
      <c r="F375" s="74"/>
      <c r="G375" s="79"/>
      <c r="H375" s="80"/>
      <c r="I375" s="80"/>
      <c r="J375" s="80"/>
    </row>
    <row r="376" spans="1:10" ht="15" hidden="1">
      <c r="A376" s="1"/>
      <c r="B376" s="27" t="s">
        <v>374</v>
      </c>
      <c r="C376" s="12"/>
      <c r="D376" s="12"/>
      <c r="E376" s="12"/>
      <c r="F376" s="72"/>
      <c r="G376" s="76"/>
      <c r="H376" s="78">
        <f>8308-I376</f>
        <v>3919</v>
      </c>
      <c r="I376" s="78">
        <v>4389</v>
      </c>
      <c r="J376" s="78">
        <v>6197</v>
      </c>
    </row>
    <row r="377" spans="1:10" ht="15" hidden="1">
      <c r="A377" s="1"/>
      <c r="B377" s="73"/>
      <c r="C377" s="11"/>
      <c r="D377" s="11"/>
      <c r="E377" s="11"/>
      <c r="F377" s="74"/>
      <c r="G377" s="79"/>
      <c r="H377" s="79"/>
      <c r="I377" s="79"/>
      <c r="J377" s="79"/>
    </row>
    <row r="378" spans="1:2" ht="15">
      <c r="A378" s="1"/>
      <c r="B378" s="3"/>
    </row>
    <row r="379" spans="1:2" ht="15">
      <c r="A379" s="1"/>
      <c r="B379" s="3"/>
    </row>
    <row r="380" spans="1:10" ht="15">
      <c r="A380" s="1"/>
      <c r="B380" s="63" t="s">
        <v>56</v>
      </c>
      <c r="C380" s="63"/>
      <c r="D380" s="63"/>
      <c r="E380" s="63"/>
      <c r="F380" s="63"/>
      <c r="G380" s="63"/>
      <c r="H380" s="63"/>
      <c r="I380" s="63"/>
      <c r="J380" s="63"/>
    </row>
    <row r="381" spans="1:10" ht="15">
      <c r="A381" s="1"/>
      <c r="B381" s="63" t="s">
        <v>57</v>
      </c>
      <c r="C381" s="63"/>
      <c r="D381" s="63"/>
      <c r="E381" s="63"/>
      <c r="F381" s="63"/>
      <c r="G381" s="63"/>
      <c r="H381" s="63"/>
      <c r="I381" s="63"/>
      <c r="J381" s="63"/>
    </row>
    <row r="382" ht="15">
      <c r="A382" s="1"/>
    </row>
    <row r="383" spans="1:10" ht="15">
      <c r="A383" s="1"/>
      <c r="B383" s="63" t="s">
        <v>31</v>
      </c>
      <c r="C383" s="63"/>
      <c r="D383" s="63"/>
      <c r="E383" s="63"/>
      <c r="F383" s="63"/>
      <c r="G383" s="63"/>
      <c r="H383" s="63"/>
      <c r="I383" s="63"/>
      <c r="J383" s="63"/>
    </row>
    <row r="384" spans="1:10" ht="15">
      <c r="A384" s="1"/>
      <c r="B384" s="63"/>
      <c r="C384" s="63"/>
      <c r="D384" s="63"/>
      <c r="E384" s="63"/>
      <c r="F384" s="63"/>
      <c r="G384" s="63"/>
      <c r="H384" s="63"/>
      <c r="I384" s="63"/>
      <c r="J384" s="63"/>
    </row>
    <row r="385" spans="1:10" ht="15">
      <c r="A385" s="1"/>
      <c r="B385" s="63"/>
      <c r="C385" s="63"/>
      <c r="D385" s="63"/>
      <c r="E385" s="63"/>
      <c r="F385" s="63"/>
      <c r="G385" s="63"/>
      <c r="H385" s="63"/>
      <c r="I385" s="63"/>
      <c r="J385" s="63"/>
    </row>
    <row r="386" spans="1:2" ht="15">
      <c r="A386" s="1" t="s">
        <v>148</v>
      </c>
      <c r="B386" s="3" t="s">
        <v>160</v>
      </c>
    </row>
    <row r="387" ht="15">
      <c r="A387" s="1"/>
    </row>
    <row r="388" spans="1:9" ht="15">
      <c r="A388" s="1"/>
      <c r="B388" s="63" t="s">
        <v>352</v>
      </c>
      <c r="C388" s="63"/>
      <c r="D388" s="63"/>
      <c r="E388" s="63"/>
      <c r="F388" s="63"/>
      <c r="G388" s="63"/>
      <c r="H388" s="63"/>
      <c r="I388" s="63"/>
    </row>
    <row r="389" spans="1:9" ht="15">
      <c r="A389" s="1"/>
      <c r="B389" s="63" t="s">
        <v>353</v>
      </c>
      <c r="C389" s="63"/>
      <c r="D389" s="63"/>
      <c r="E389" s="63"/>
      <c r="F389" s="63"/>
      <c r="G389" s="63"/>
      <c r="H389" s="63"/>
      <c r="I389" s="63"/>
    </row>
    <row r="390" spans="1:9" ht="15">
      <c r="A390" s="1"/>
      <c r="B390" s="63" t="s">
        <v>354</v>
      </c>
      <c r="C390" s="63"/>
      <c r="D390" s="63"/>
      <c r="E390" s="63"/>
      <c r="F390" s="63"/>
      <c r="G390" s="63"/>
      <c r="H390" s="63"/>
      <c r="I390" s="63"/>
    </row>
    <row r="391" ht="15">
      <c r="A391" s="1"/>
    </row>
    <row r="392" spans="1:9" ht="15">
      <c r="A392" s="1"/>
      <c r="B392" s="63" t="s">
        <v>54</v>
      </c>
      <c r="C392" s="63"/>
      <c r="D392" s="63"/>
      <c r="E392" s="63"/>
      <c r="F392" s="63"/>
      <c r="G392" s="63"/>
      <c r="H392" s="63"/>
      <c r="I392" s="63"/>
    </row>
    <row r="393" spans="1:2" ht="15">
      <c r="A393" s="1"/>
      <c r="B393" s="2" t="s">
        <v>389</v>
      </c>
    </row>
    <row r="394" ht="15">
      <c r="A394" s="1"/>
    </row>
    <row r="395" ht="15">
      <c r="A395" s="1"/>
    </row>
    <row r="396" spans="1:2" ht="15">
      <c r="A396" s="1" t="s">
        <v>193</v>
      </c>
      <c r="B396" s="3" t="s">
        <v>58</v>
      </c>
    </row>
    <row r="397" spans="1:2" ht="15">
      <c r="A397" s="1"/>
      <c r="B397" s="3"/>
    </row>
    <row r="398" spans="1:2" ht="15">
      <c r="A398" s="46"/>
      <c r="B398" s="2" t="s">
        <v>384</v>
      </c>
    </row>
    <row r="399" ht="15">
      <c r="A399" s="1"/>
    </row>
    <row r="400" ht="15">
      <c r="A400" s="1"/>
    </row>
    <row r="401" spans="1:2" ht="15">
      <c r="A401" s="1" t="s">
        <v>159</v>
      </c>
      <c r="B401" s="3" t="s">
        <v>130</v>
      </c>
    </row>
    <row r="402" ht="15">
      <c r="A402" s="1"/>
    </row>
    <row r="403" spans="1:2" ht="15">
      <c r="A403" s="1"/>
      <c r="B403" s="2" t="s">
        <v>131</v>
      </c>
    </row>
    <row r="404" ht="15">
      <c r="A404" s="1"/>
    </row>
    <row r="405" ht="15">
      <c r="A405" s="1"/>
    </row>
    <row r="406" spans="1:2" ht="15">
      <c r="A406" s="1" t="s">
        <v>161</v>
      </c>
      <c r="B406" s="3" t="s">
        <v>162</v>
      </c>
    </row>
    <row r="407" ht="15">
      <c r="A407" s="1"/>
    </row>
    <row r="408" spans="1:2" ht="15">
      <c r="A408" s="1"/>
      <c r="B408" s="2" t="s">
        <v>32</v>
      </c>
    </row>
    <row r="409" spans="1:2" ht="15">
      <c r="A409" s="1"/>
      <c r="B409" s="2" t="s">
        <v>33</v>
      </c>
    </row>
    <row r="410" spans="1:2" ht="15">
      <c r="A410" s="1"/>
      <c r="B410" s="2" t="s">
        <v>357</v>
      </c>
    </row>
    <row r="411" ht="15">
      <c r="A411" s="1"/>
    </row>
    <row r="412" ht="15">
      <c r="A412" s="1"/>
    </row>
    <row r="413" spans="1:2" ht="15">
      <c r="A413" s="1" t="s">
        <v>163</v>
      </c>
      <c r="B413" s="3" t="s">
        <v>185</v>
      </c>
    </row>
    <row r="414" ht="15">
      <c r="A414" s="1"/>
    </row>
    <row r="415" spans="1:2" ht="15">
      <c r="A415" s="1"/>
      <c r="B415" s="2" t="s">
        <v>216</v>
      </c>
    </row>
    <row r="416" ht="15">
      <c r="A416" s="1"/>
    </row>
    <row r="417" spans="1:2" ht="15">
      <c r="A417" s="1"/>
      <c r="B417" s="3"/>
    </row>
    <row r="418" spans="1:2" ht="15">
      <c r="A418" s="1" t="s">
        <v>164</v>
      </c>
      <c r="B418" s="3" t="s">
        <v>165</v>
      </c>
    </row>
    <row r="419" ht="15">
      <c r="A419" s="1"/>
    </row>
    <row r="420" ht="15">
      <c r="B420" s="2" t="s">
        <v>210</v>
      </c>
    </row>
    <row r="426" ht="15">
      <c r="A426" s="1"/>
    </row>
    <row r="427" ht="15">
      <c r="A427" s="1"/>
    </row>
  </sheetData>
  <printOptions/>
  <pageMargins left="0.75" right="0" top="0.75" bottom="0.75" header="0.5" footer="0.5"/>
  <pageSetup horizontalDpi="600" verticalDpi="600" orientation="portrait" paperSize="9" scale="67" r:id="rId1"/>
  <rowBreaks count="6" manualBreakCount="6">
    <brk id="71" max="11" man="1"/>
    <brk id="136" max="11" man="1"/>
    <brk id="201" max="11" man="1"/>
    <brk id="261" max="11" man="1"/>
    <brk id="315" max="11" man="1"/>
    <brk id="38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Unknown User</cp:lastModifiedBy>
  <cp:lastPrinted>2001-09-27T07:11:02Z</cp:lastPrinted>
  <dcterms:created xsi:type="dcterms:W3CDTF">1999-08-24T07:03:38Z</dcterms:created>
  <dcterms:modified xsi:type="dcterms:W3CDTF">2001-09-28T03:08:08Z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